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664" activeTab="2"/>
  </bookViews>
  <sheets>
    <sheet name="Linee Guida Piano Finanziario" sheetId="7" r:id="rId1"/>
    <sheet name="PF Proposta Iniziale 3 Liv" sheetId="5" r:id="rId2"/>
    <sheet name="PF Rap. Intermedio e Finale " sheetId="4" r:id="rId3"/>
    <sheet name="PF per modifica max 3 Liv" sheetId="6" r:id="rId4"/>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47" i="4" l="1"/>
  <c r="O47" i="4" s="1"/>
  <c r="P47" i="4" s="1"/>
  <c r="N46" i="4"/>
  <c r="O46" i="4" s="1"/>
  <c r="P46" i="4" s="1"/>
  <c r="N43" i="4"/>
  <c r="O43" i="4" s="1"/>
  <c r="P43" i="4" s="1"/>
  <c r="N42" i="4"/>
  <c r="O42" i="4" s="1"/>
  <c r="P42" i="4" s="1"/>
  <c r="N41" i="4"/>
  <c r="O41" i="4" s="1"/>
  <c r="P41" i="4" s="1"/>
  <c r="N40" i="4"/>
  <c r="O40" i="4" s="1"/>
  <c r="P40" i="4" s="1"/>
  <c r="N39" i="4"/>
  <c r="O39" i="4" s="1"/>
  <c r="P39" i="4" s="1"/>
  <c r="N38" i="4"/>
  <c r="O38" i="4" s="1"/>
  <c r="P38" i="4" s="1"/>
  <c r="N35" i="4"/>
  <c r="O35" i="4" s="1"/>
  <c r="P35" i="4" s="1"/>
  <c r="N34" i="4"/>
  <c r="O34" i="4" s="1"/>
  <c r="P34" i="4" s="1"/>
  <c r="N33" i="4"/>
  <c r="O33" i="4" s="1"/>
  <c r="P33" i="4" s="1"/>
  <c r="N30" i="4"/>
  <c r="O30" i="4" s="1"/>
  <c r="P30" i="4" s="1"/>
  <c r="N29" i="4"/>
  <c r="O29" i="4" s="1"/>
  <c r="P29" i="4" s="1"/>
  <c r="N28" i="4"/>
  <c r="O28" i="4" s="1"/>
  <c r="P28" i="4" s="1"/>
  <c r="N27" i="4"/>
  <c r="O27" i="4" s="1"/>
  <c r="P27" i="4" s="1"/>
  <c r="N26" i="4"/>
  <c r="O26" i="4" s="1"/>
  <c r="P26" i="4" s="1"/>
  <c r="N25" i="4"/>
  <c r="O25" i="4" s="1"/>
  <c r="P25" i="4" s="1"/>
  <c r="N24" i="4"/>
  <c r="N20" i="4"/>
  <c r="N18" i="4"/>
  <c r="N17" i="4"/>
  <c r="N16" i="4"/>
  <c r="N14" i="4"/>
  <c r="N13" i="4"/>
  <c r="O13" i="4" s="1"/>
  <c r="P13" i="4" s="1"/>
  <c r="M48" i="4"/>
  <c r="M45" i="4" s="1"/>
  <c r="M36" i="4"/>
  <c r="M32" i="4" s="1"/>
  <c r="M31" i="4"/>
  <c r="M22" i="4" s="1"/>
  <c r="M19" i="4"/>
  <c r="N19" i="4" s="1"/>
  <c r="O19" i="4" s="1"/>
  <c r="P19" i="4" s="1"/>
  <c r="M15" i="4"/>
  <c r="M21" i="4" s="1"/>
  <c r="M12" i="4" s="1"/>
  <c r="M49" i="4" l="1"/>
  <c r="N15" i="4"/>
  <c r="O15" i="4" s="1"/>
  <c r="P15" i="4" s="1"/>
  <c r="E13" i="4"/>
  <c r="E15" i="4"/>
  <c r="E19" i="4"/>
  <c r="E25" i="4"/>
  <c r="E26" i="4"/>
  <c r="E27" i="4"/>
  <c r="E28" i="4"/>
  <c r="E29" i="4"/>
  <c r="E30" i="4"/>
  <c r="E33" i="4"/>
  <c r="E34" i="4"/>
  <c r="E35" i="4"/>
  <c r="E38" i="4"/>
  <c r="E39" i="4"/>
  <c r="E40" i="4"/>
  <c r="E41" i="4"/>
  <c r="E42" i="4"/>
  <c r="E43" i="4"/>
  <c r="E46" i="4"/>
  <c r="E47" i="4"/>
  <c r="L55" i="4" l="1"/>
  <c r="I51" i="6" l="1"/>
  <c r="E41" i="6"/>
  <c r="J41" i="6"/>
  <c r="I41" i="6"/>
  <c r="I42" i="6" s="1"/>
  <c r="H41" i="6"/>
  <c r="G41" i="6"/>
  <c r="F41" i="6"/>
  <c r="J37" i="6"/>
  <c r="J29" i="6"/>
  <c r="I29" i="6"/>
  <c r="H29" i="6"/>
  <c r="G29" i="6"/>
  <c r="F29" i="6"/>
  <c r="J24" i="6"/>
  <c r="I24" i="6"/>
  <c r="H24" i="6"/>
  <c r="G24" i="6"/>
  <c r="G42" i="6" s="1"/>
  <c r="G44" i="6" s="1"/>
  <c r="F24" i="6"/>
  <c r="J15" i="6"/>
  <c r="I15" i="6"/>
  <c r="H15" i="6"/>
  <c r="G15" i="6"/>
  <c r="F15" i="6"/>
  <c r="E37" i="6"/>
  <c r="E29" i="6"/>
  <c r="E24" i="6"/>
  <c r="E15" i="6"/>
  <c r="D43" i="6"/>
  <c r="D40" i="6"/>
  <c r="D39" i="6"/>
  <c r="D35" i="6"/>
  <c r="D37" i="6" s="1"/>
  <c r="D34" i="6"/>
  <c r="D33" i="6"/>
  <c r="D32" i="6"/>
  <c r="D31" i="6"/>
  <c r="D28" i="6"/>
  <c r="D27" i="6"/>
  <c r="D26" i="6"/>
  <c r="D23" i="6"/>
  <c r="D22" i="6"/>
  <c r="D21" i="6"/>
  <c r="D20" i="6"/>
  <c r="D19" i="6"/>
  <c r="D18" i="6"/>
  <c r="D17" i="6"/>
  <c r="D14" i="6"/>
  <c r="D13" i="6"/>
  <c r="D12" i="6"/>
  <c r="C41" i="6"/>
  <c r="C37" i="6"/>
  <c r="C29" i="6"/>
  <c r="D29" i="6" s="1"/>
  <c r="C24" i="6"/>
  <c r="D24" i="6" s="1"/>
  <c r="C15" i="6"/>
  <c r="B41" i="6"/>
  <c r="B37" i="6"/>
  <c r="B29" i="6"/>
  <c r="B24" i="6"/>
  <c r="B15" i="6"/>
  <c r="F47" i="4"/>
  <c r="F46" i="4"/>
  <c r="F43" i="4"/>
  <c r="F42" i="4"/>
  <c r="F41" i="4"/>
  <c r="F40" i="4"/>
  <c r="F39" i="4"/>
  <c r="F38" i="4"/>
  <c r="F35" i="4"/>
  <c r="F34" i="4"/>
  <c r="F33" i="4"/>
  <c r="F30" i="4"/>
  <c r="F29" i="4"/>
  <c r="F28" i="4"/>
  <c r="F27" i="4"/>
  <c r="F26" i="4"/>
  <c r="F25" i="4"/>
  <c r="F19" i="4"/>
  <c r="F15" i="4"/>
  <c r="F13" i="4"/>
  <c r="B48" i="4"/>
  <c r="B44" i="4"/>
  <c r="B36" i="4"/>
  <c r="B31" i="4"/>
  <c r="B21" i="4"/>
  <c r="B12" i="4" l="1"/>
  <c r="B37" i="4"/>
  <c r="B22" i="4"/>
  <c r="B32" i="4"/>
  <c r="J30" i="6"/>
  <c r="D30" i="6"/>
  <c r="H25" i="6"/>
  <c r="B11" i="6"/>
  <c r="B38" i="6"/>
  <c r="F25" i="6"/>
  <c r="H38" i="6"/>
  <c r="E25" i="6"/>
  <c r="F42" i="6"/>
  <c r="F44" i="6" s="1"/>
  <c r="B45" i="4"/>
  <c r="B42" i="6"/>
  <c r="B44" i="6" s="1"/>
  <c r="D25" i="6"/>
  <c r="E30" i="6"/>
  <c r="J42" i="6"/>
  <c r="J44" i="6" s="1"/>
  <c r="D15" i="6"/>
  <c r="D11" i="6" s="1"/>
  <c r="F16" i="6"/>
  <c r="E38" i="6"/>
  <c r="H42" i="6"/>
  <c r="H44" i="6" s="1"/>
  <c r="E42" i="6"/>
  <c r="E44" i="6" s="1"/>
  <c r="C42" i="6"/>
  <c r="D42" i="6"/>
  <c r="D44" i="6" s="1"/>
  <c r="C44" i="6"/>
  <c r="D41" i="6"/>
  <c r="D38" i="6" s="1"/>
  <c r="C25" i="6"/>
  <c r="C38" i="6"/>
  <c r="J48" i="4"/>
  <c r="I48" i="4"/>
  <c r="H48" i="4"/>
  <c r="L44" i="4"/>
  <c r="J36" i="4"/>
  <c r="I36" i="4"/>
  <c r="H36" i="4"/>
  <c r="J31" i="4"/>
  <c r="I31" i="4"/>
  <c r="H31" i="4"/>
  <c r="L21" i="4"/>
  <c r="J21" i="4"/>
  <c r="I21" i="4"/>
  <c r="H21" i="4"/>
  <c r="C48" i="4"/>
  <c r="C44" i="4"/>
  <c r="C36" i="4"/>
  <c r="C23" i="4"/>
  <c r="C21" i="4"/>
  <c r="C48" i="5"/>
  <c r="G46" i="5"/>
  <c r="C46" i="5"/>
  <c r="G45" i="5"/>
  <c r="E45" i="5"/>
  <c r="D45" i="5"/>
  <c r="C45" i="5"/>
  <c r="B45" i="5"/>
  <c r="B29" i="5"/>
  <c r="G41" i="5"/>
  <c r="B41" i="5"/>
  <c r="E33" i="5"/>
  <c r="D33" i="5"/>
  <c r="C33" i="5"/>
  <c r="B33" i="5"/>
  <c r="E28" i="5"/>
  <c r="D28" i="5"/>
  <c r="C28" i="5"/>
  <c r="B28" i="5"/>
  <c r="G18" i="5"/>
  <c r="E18" i="5"/>
  <c r="C18" i="5"/>
  <c r="D18" i="5"/>
  <c r="B18" i="5"/>
  <c r="F36" i="4" l="1"/>
  <c r="N36" i="4"/>
  <c r="O36" i="4" s="1"/>
  <c r="P36" i="4" s="1"/>
  <c r="E36" i="4"/>
  <c r="N23" i="4"/>
  <c r="O23" i="4" s="1"/>
  <c r="P23" i="4" s="1"/>
  <c r="E23" i="4"/>
  <c r="N44" i="4"/>
  <c r="O44" i="4" s="1"/>
  <c r="P44" i="4" s="1"/>
  <c r="E44" i="4"/>
  <c r="N21" i="4"/>
  <c r="O21" i="4" s="1"/>
  <c r="P21" i="4" s="1"/>
  <c r="E21" i="4"/>
  <c r="F48" i="4"/>
  <c r="N48" i="4"/>
  <c r="O48" i="4" s="1"/>
  <c r="P48" i="4" s="1"/>
  <c r="E48" i="4"/>
  <c r="D46" i="5"/>
  <c r="D48" i="5" s="1"/>
  <c r="E46" i="5"/>
  <c r="E48" i="5" s="1"/>
  <c r="B11" i="5"/>
  <c r="C37" i="4"/>
  <c r="F44" i="4"/>
  <c r="K25" i="6"/>
  <c r="B19" i="5"/>
  <c r="C12" i="4"/>
  <c r="B42" i="5"/>
  <c r="F23" i="4"/>
  <c r="C45" i="4"/>
  <c r="I43" i="6"/>
  <c r="I44" i="6" s="1"/>
  <c r="K43" i="6"/>
  <c r="E11" i="6"/>
  <c r="J11" i="6"/>
  <c r="G38" i="6"/>
  <c r="B30" i="6"/>
  <c r="G25" i="6"/>
  <c r="F11" i="6"/>
  <c r="B25" i="6"/>
  <c r="D16" i="6"/>
  <c r="H11" i="6"/>
  <c r="G11" i="6"/>
  <c r="J38" i="6"/>
  <c r="B34" i="5"/>
  <c r="C32" i="4"/>
  <c r="C16" i="6"/>
  <c r="C11" i="6"/>
  <c r="G16" i="6"/>
  <c r="E16" i="6"/>
  <c r="H16" i="6"/>
  <c r="B49" i="4"/>
  <c r="F21" i="4"/>
  <c r="B16" i="6"/>
  <c r="C30" i="6"/>
  <c r="K30" i="6" s="1"/>
  <c r="F38" i="6"/>
  <c r="I49" i="4"/>
  <c r="I51" i="4" s="1"/>
  <c r="C31" i="4"/>
  <c r="L49" i="4"/>
  <c r="J49" i="4"/>
  <c r="J51" i="4" s="1"/>
  <c r="H49" i="4"/>
  <c r="H51" i="4" s="1"/>
  <c r="B4" i="5"/>
  <c r="B5" i="5"/>
  <c r="B6" i="5"/>
  <c r="B7" i="5"/>
  <c r="B8" i="5"/>
  <c r="F32" i="4" l="1"/>
  <c r="N32" i="4"/>
  <c r="O32" i="4" s="1"/>
  <c r="P32" i="4" s="1"/>
  <c r="E32" i="4"/>
  <c r="N45" i="4"/>
  <c r="E45" i="4"/>
  <c r="B51" i="4"/>
  <c r="N31" i="4"/>
  <c r="O31" i="4" s="1"/>
  <c r="P31" i="4" s="1"/>
  <c r="E31" i="4"/>
  <c r="F45" i="4"/>
  <c r="N12" i="4"/>
  <c r="O12" i="4" s="1"/>
  <c r="P12" i="4" s="1"/>
  <c r="E12" i="4"/>
  <c r="F37" i="4"/>
  <c r="N37" i="4"/>
  <c r="O37" i="4" s="1"/>
  <c r="P37" i="4" s="1"/>
  <c r="E37" i="4"/>
  <c r="B46" i="5"/>
  <c r="F31" i="4"/>
  <c r="K38" i="6"/>
  <c r="F12" i="4"/>
  <c r="K16" i="6"/>
  <c r="K11" i="6"/>
  <c r="C22" i="4"/>
  <c r="O45" i="4" l="1"/>
  <c r="P45" i="4" s="1"/>
  <c r="N22" i="4"/>
  <c r="O22" i="4" s="1"/>
  <c r="P22" i="4" s="1"/>
  <c r="E22" i="4"/>
  <c r="B47" i="5"/>
  <c r="G47" i="5" s="1"/>
  <c r="C49" i="4"/>
  <c r="E49" i="4" s="1"/>
  <c r="F22" i="4"/>
  <c r="F49" i="4" s="1"/>
  <c r="K44" i="6"/>
  <c r="N49" i="4" l="1"/>
  <c r="C50" i="4"/>
  <c r="H47" i="5"/>
  <c r="G48" i="5"/>
  <c r="B48" i="5"/>
  <c r="C51" i="4" l="1"/>
  <c r="E51" i="4" s="1"/>
  <c r="E50" i="4"/>
  <c r="O49" i="4"/>
  <c r="P49" i="4" s="1"/>
  <c r="N51" i="4"/>
  <c r="O51" i="4" s="1"/>
  <c r="P51" i="4" s="1"/>
  <c r="N50" i="4"/>
  <c r="O50" i="4" s="1"/>
  <c r="P50" i="4" s="1"/>
  <c r="H44" i="5"/>
  <c r="H39" i="5"/>
  <c r="H35" i="5"/>
  <c r="H30" i="5"/>
  <c r="H25" i="5"/>
  <c r="H20" i="5"/>
  <c r="H12" i="5"/>
  <c r="H37" i="5"/>
  <c r="H27" i="5"/>
  <c r="H36" i="5"/>
  <c r="H26" i="5"/>
  <c r="H14" i="5"/>
  <c r="H43" i="5"/>
  <c r="H38" i="5"/>
  <c r="H24" i="5"/>
  <c r="H32" i="5"/>
  <c r="H23" i="5"/>
  <c r="H16" i="5"/>
  <c r="H40" i="5"/>
  <c r="H31" i="5"/>
  <c r="H22" i="5"/>
  <c r="H48" i="5"/>
  <c r="E11" i="5"/>
  <c r="D19" i="5"/>
  <c r="G34" i="5"/>
  <c r="C29" i="5"/>
  <c r="C19" i="5"/>
  <c r="C11" i="5"/>
  <c r="D11" i="5"/>
  <c r="D29" i="5"/>
  <c r="E19" i="5"/>
  <c r="J32" i="4"/>
  <c r="H32" i="4"/>
  <c r="I32" i="4"/>
  <c r="C42" i="5"/>
  <c r="C49" i="5" s="1"/>
  <c r="H55" i="4" s="1"/>
  <c r="F45" i="6" s="1"/>
  <c r="H29" i="5"/>
  <c r="E29" i="5"/>
  <c r="J45" i="4"/>
  <c r="H45" i="5"/>
  <c r="J12" i="4"/>
  <c r="H33" i="5"/>
  <c r="H45" i="4"/>
  <c r="D42" i="5"/>
  <c r="H18" i="5"/>
  <c r="G42" i="5"/>
  <c r="G49" i="5" s="1"/>
  <c r="J45" i="6" s="1"/>
  <c r="I12" i="4"/>
  <c r="J22" i="4"/>
  <c r="H41" i="5"/>
  <c r="H12" i="4"/>
  <c r="E42" i="5"/>
  <c r="E49" i="5" s="1"/>
  <c r="J55" i="4" s="1"/>
  <c r="H45" i="6" s="1"/>
  <c r="G11" i="5"/>
  <c r="I22" i="4"/>
  <c r="H28" i="5"/>
  <c r="L37" i="4"/>
  <c r="L12" i="4"/>
  <c r="H22" i="4"/>
  <c r="I45" i="4"/>
  <c r="H11" i="5"/>
  <c r="H34" i="5"/>
  <c r="H42" i="5"/>
  <c r="H49" i="5" s="1"/>
  <c r="M55" i="4" s="1"/>
  <c r="K45" i="6" s="1"/>
  <c r="H19" i="5"/>
  <c r="H46" i="5"/>
  <c r="F50" i="4"/>
  <c r="F51" i="4" s="1"/>
  <c r="L50" i="4"/>
  <c r="J52" i="4" l="1"/>
  <c r="H47" i="6" s="1"/>
  <c r="H48" i="6" s="1"/>
  <c r="H51" i="6" s="1"/>
  <c r="L51" i="4"/>
  <c r="I52" i="4"/>
  <c r="G47" i="6" s="1"/>
  <c r="G48" i="6" s="1"/>
  <c r="H52" i="4"/>
  <c r="D49" i="5"/>
  <c r="I55" i="4" s="1"/>
  <c r="G45" i="6" s="1"/>
  <c r="L52" i="4" l="1"/>
  <c r="J47" i="6" s="1"/>
  <c r="J48" i="6" s="1"/>
  <c r="J51" i="6" s="1"/>
  <c r="G51" i="6"/>
  <c r="F47" i="6"/>
  <c r="F48" i="6" s="1"/>
  <c r="M52" i="4"/>
  <c r="K47" i="6" s="1"/>
  <c r="F51" i="6" l="1"/>
  <c r="K48" i="6"/>
</calcChain>
</file>

<file path=xl/comments1.xml><?xml version="1.0" encoding="utf-8"?>
<comments xmlns="http://schemas.openxmlformats.org/spreadsheetml/2006/main">
  <authors>
    <author>Autore</author>
  </authors>
  <commentList>
    <comment ref="H16" authorId="0" shapeId="0">
      <text>
        <r>
          <rPr>
            <b/>
            <sz val="9"/>
            <color indexed="81"/>
            <rFont val="Tahoma"/>
            <family val="2"/>
          </rPr>
          <t xml:space="preserve">Linee Guida:
</t>
        </r>
        <r>
          <rPr>
            <sz val="12"/>
            <color indexed="81"/>
            <rFont val="Tahoma"/>
            <family val="2"/>
          </rPr>
          <t>Dal terzo livello non è necessario fornire i costi  per risultato che sono aggregati al secondo livello</t>
        </r>
        <r>
          <rPr>
            <sz val="9"/>
            <color indexed="81"/>
            <rFont val="Tahoma"/>
            <family val="2"/>
          </rPr>
          <t xml:space="preserve">
</t>
        </r>
      </text>
    </comment>
  </commentList>
</comments>
</file>

<file path=xl/sharedStrings.xml><?xml version="1.0" encoding="utf-8"?>
<sst xmlns="http://schemas.openxmlformats.org/spreadsheetml/2006/main" count="527" uniqueCount="168">
  <si>
    <t>Costo totale in €</t>
  </si>
  <si>
    <t>Valore %</t>
  </si>
  <si>
    <t xml:space="preserve">1. Risorse umane </t>
  </si>
  <si>
    <t>Subtotale Risorse Umane</t>
  </si>
  <si>
    <t>Subtotale Spese per la realizzazione delle attività</t>
  </si>
  <si>
    <t>Subtotale Comunicazione, relazioni esterne e divulgazione dei risultati</t>
  </si>
  <si>
    <t>TOTALE GENERALE</t>
  </si>
  <si>
    <t>Paese</t>
  </si>
  <si>
    <t>Durata</t>
  </si>
  <si>
    <t>Data Inizio</t>
  </si>
  <si>
    <t>Logo Soggetto Proponente</t>
  </si>
  <si>
    <t>Titolo del progetto</t>
  </si>
  <si>
    <t>%</t>
  </si>
  <si>
    <t>€</t>
  </si>
  <si>
    <t xml:space="preserve">Risultato 1 </t>
  </si>
  <si>
    <t xml:space="preserve">Risultato 2 </t>
  </si>
  <si>
    <t>Risultato 3</t>
  </si>
  <si>
    <t xml:space="preserve">Risultato 4 </t>
  </si>
  <si>
    <t xml:space="preserve">Altre spese  non per Risultati </t>
  </si>
  <si>
    <t xml:space="preserve">Totale Budget Speso al: </t>
  </si>
  <si>
    <t xml:space="preserve">Totale Budget da spendere al: </t>
  </si>
  <si>
    <t>TOTALE COSTI DIRETTI</t>
  </si>
  <si>
    <t xml:space="preserve">Soggetto Proponente: </t>
  </si>
  <si>
    <t>Budget Approvato ad inizio progetto o ultima variante approvata dall'AICS</t>
  </si>
  <si>
    <t>2.2. Impianti, infrastrutture, opere civili</t>
  </si>
  <si>
    <t>2.5. Acquisto o affitto  di attrezzature di ufficio (computer, arredamenti)</t>
  </si>
  <si>
    <t>2.6 Fondi di dotazione, rotazione, micro-credito, trasferimento monetario ai beneficiari</t>
  </si>
  <si>
    <t xml:space="preserve">4.1. Studi e ricerche  </t>
  </si>
  <si>
    <t>4.2 Costi bancari e fidejussioni</t>
  </si>
  <si>
    <t>4.3 Revisione contabile ai sensi della normativa italiana</t>
  </si>
  <si>
    <t>4.4 Monitoraggio esterno</t>
  </si>
  <si>
    <t xml:space="preserve">4.5 Valutazione di medio termine e/o finale  indipendente  </t>
  </si>
  <si>
    <t>5. Comunicazione, relazioni esterne e divulgazione dei risultati</t>
  </si>
  <si>
    <t>5.1  Attività di divulgazione e di sensibilizzazione in loco</t>
  </si>
  <si>
    <t>5.2. Attività di divulgazione in Italia</t>
  </si>
  <si>
    <t>6.Costi indiretti (max 7 % del totale dei costi diretti)</t>
  </si>
  <si>
    <t>2.3. Acquisto o affitto di veicoli e mezzi di trasporto</t>
  </si>
  <si>
    <t>2.1. Affitto di spazi, strutture,  terreni, locali</t>
  </si>
  <si>
    <t>4. Servizi non legati alle attività</t>
  </si>
  <si>
    <t>2. Spese per la realizzazione delle attività</t>
  </si>
  <si>
    <t>2.7 Altre spese per la realizzazione delle attività (specificare)</t>
  </si>
  <si>
    <t>4.6 Altre spese servizi non legati alle attività (specificare)</t>
  </si>
  <si>
    <t>Subtotale Servizi non legati alle attività</t>
  </si>
  <si>
    <t>3. Spese di gestione in loco</t>
  </si>
  <si>
    <t>Subtotale Spese di gestione in loco</t>
  </si>
  <si>
    <t>3.2 Cancelleria e piccole forniture, utenze e piccola manutenzione</t>
  </si>
  <si>
    <t>3.3 Costi di gestione e manutenzione dei veicoli e mezzi di trasporto (compresa benzina)</t>
  </si>
  <si>
    <t>3.1 Affitto non occasionale di spazi, strutture, terreni</t>
  </si>
  <si>
    <t xml:space="preserve">1.2.   Personale Internazionale </t>
  </si>
  <si>
    <t xml:space="preserve">1.3  Personale Locale </t>
  </si>
  <si>
    <t xml:space="preserve">2.4. Acquisto o affitto di beni, forniture,  materiali, attrezzature, equipaggiamenti </t>
  </si>
  <si>
    <r>
      <t>1.1</t>
    </r>
    <r>
      <rPr>
        <b/>
        <sz val="12"/>
        <color rgb="FF000000"/>
        <rFont val="Garamond"/>
        <family val="1"/>
      </rPr>
      <t xml:space="preserve"> </t>
    </r>
    <r>
      <rPr>
        <sz val="12"/>
        <color rgb="FF000000"/>
        <rFont val="Garamond"/>
        <family val="1"/>
      </rPr>
      <t>Personale in Italia direttamente impiegato nella gestione amministrativa dell'iniziativa</t>
    </r>
  </si>
  <si>
    <t>PIANO FINANZIARIO PER LA PRESENTAZIONE DELLA PROPOSTA INIZIALE</t>
  </si>
  <si>
    <t>PIANO FINANZIARIO PER LA PRESENTAZIONE DEL RAPPORTO INTERMEDIO E FINALE</t>
  </si>
  <si>
    <t>PIANO FINANZIARIO PER LA PRESENTAZIONE DELLA PROPOSTA DI MODIFICA</t>
  </si>
  <si>
    <t>1.2.1 Coordinatore (esempio)</t>
  </si>
  <si>
    <t>1.2.1.1 Viaggi Coordinatore (esem.)</t>
  </si>
  <si>
    <t>1.2.1.1.1 Viaggi in loco Coord. (es.)</t>
  </si>
  <si>
    <t>n.a.</t>
  </si>
  <si>
    <t>1.1.1 Desk Geografico (es.)</t>
  </si>
  <si>
    <t>2.1.1 Affitto ufficio loco (es)</t>
  </si>
  <si>
    <t>Costo totale  percentuale per Risultato + altre spese non per Risultati</t>
  </si>
  <si>
    <t>Totale spese in percentuale ripartite per Risultato + Altre spese non per Risultati</t>
  </si>
  <si>
    <t>Costi percentuali per Risultato dell'Iniziativa approvate da AICS</t>
  </si>
  <si>
    <t>Totale</t>
  </si>
  <si>
    <t>1.3.1 Veterinario (esempio)</t>
  </si>
  <si>
    <t xml:space="preserve">Totale  </t>
  </si>
  <si>
    <t xml:space="preserve">Totale Speso  </t>
  </si>
  <si>
    <t>Totale percentuale Rubrica Speso e da spendere al:</t>
  </si>
  <si>
    <t>Costi percentuali per Risultato spesi nei Rendiconti precedenti</t>
  </si>
  <si>
    <t>(+10,58 - 10,58)= 21,16%</t>
  </si>
  <si>
    <t>Costi percentuali per Risultato dell'Iniziativa approvati da AICS</t>
  </si>
  <si>
    <t>Nuova ripartizione percentuale dei costi per Risultato (Rendicontati + previsionali da spendere)</t>
  </si>
  <si>
    <t>Variazione percentuale costi per Risultato tra Piano Finanziario approvato dall'AICS rispetto alle spese sostenute e previsionali</t>
  </si>
  <si>
    <t>RENDICONTO PER RUBRICHE</t>
  </si>
  <si>
    <t xml:space="preserve">Nuovo Budget proposto al   ……   : </t>
  </si>
  <si>
    <t>RENDICONTO PER RISULTATI                                             (sul Totale speso Progetto dall'inizio dell'azione fino al presente rapporto incluso)</t>
  </si>
  <si>
    <r>
      <t xml:space="preserve">Totale Speso Progetto aprovato da AICS dall'inzio dell'azione fino al presente rapporto incluso                   </t>
    </r>
    <r>
      <rPr>
        <b/>
        <sz val="12"/>
        <color rgb="FF000000"/>
        <rFont val="Garamond"/>
        <family val="1"/>
      </rPr>
      <t>(G)</t>
    </r>
    <r>
      <rPr>
        <sz val="12"/>
        <color rgb="FF000000"/>
        <rFont val="Garamond"/>
        <family val="1"/>
      </rPr>
      <t xml:space="preserve"> = </t>
    </r>
    <r>
      <rPr>
        <b/>
        <sz val="12"/>
        <color rgb="FF000000"/>
        <rFont val="Garamond"/>
        <family val="1"/>
      </rPr>
      <t>(C +F)</t>
    </r>
  </si>
  <si>
    <r>
      <t xml:space="preserve"> Piano Finanziario con importo residuo da spendere  approvato dall'AICS  al:                           </t>
    </r>
    <r>
      <rPr>
        <b/>
        <sz val="12"/>
        <color rgb="FF000000"/>
        <rFont val="Garamond"/>
        <family val="1"/>
      </rPr>
      <t>(H) = (A - G)</t>
    </r>
  </si>
  <si>
    <r>
      <t xml:space="preserve">Ultimo Piano Finanziario del progetto approvato da AICS </t>
    </r>
    <r>
      <rPr>
        <b/>
        <sz val="12"/>
        <color rgb="FF000000"/>
        <rFont val="Garamond"/>
        <family val="1"/>
      </rPr>
      <t>(A)</t>
    </r>
  </si>
  <si>
    <t xml:space="preserve">Soggetto Esecutore: </t>
  </si>
  <si>
    <r>
      <t xml:space="preserve">Importi considerati non ammissibili e non approvati dall'AICS in riferimento al presente rendiconto </t>
    </r>
    <r>
      <rPr>
        <b/>
        <sz val="12"/>
        <color rgb="FF000000"/>
        <rFont val="Garamond"/>
        <family val="1"/>
      </rPr>
      <t>(Z)</t>
    </r>
  </si>
  <si>
    <r>
      <t xml:space="preserve">Totale speso approvato da AICS nel presente rendiconto                 </t>
    </r>
    <r>
      <rPr>
        <b/>
        <sz val="12"/>
        <color rgb="FF000000"/>
        <rFont val="Garamond"/>
        <family val="1"/>
      </rPr>
      <t xml:space="preserve"> (F) = (B) - (Z)</t>
    </r>
  </si>
  <si>
    <r>
      <t xml:space="preserve">Speso  totale in €  rendicontato nel presente rapporto           </t>
    </r>
    <r>
      <rPr>
        <b/>
        <sz val="12"/>
        <color rgb="FF000000"/>
        <rFont val="Garamond"/>
        <family val="1"/>
      </rPr>
      <t xml:space="preserve"> (B)</t>
    </r>
  </si>
  <si>
    <r>
      <t xml:space="preserve">Totale Speso dell'Iniziativa approvato da AICS fino al precedente rapporto          </t>
    </r>
    <r>
      <rPr>
        <b/>
        <sz val="12"/>
        <color rgb="FF000000"/>
        <rFont val="Garamond"/>
        <family val="1"/>
      </rPr>
      <t xml:space="preserve">        (C)</t>
    </r>
  </si>
  <si>
    <r>
      <t xml:space="preserve">Totale Speso dell'Iniziativa fino al presente rapporto incluso                           </t>
    </r>
    <r>
      <rPr>
        <b/>
        <sz val="12"/>
        <color rgb="FF000000"/>
        <rFont val="Garamond"/>
        <family val="1"/>
      </rPr>
      <t>(D)</t>
    </r>
    <r>
      <rPr>
        <sz val="12"/>
        <color rgb="FF000000"/>
        <rFont val="Garamond"/>
        <family val="1"/>
      </rPr>
      <t xml:space="preserve"> = </t>
    </r>
    <r>
      <rPr>
        <b/>
        <sz val="12"/>
        <color rgb="FF000000"/>
        <rFont val="Garamond"/>
        <family val="1"/>
      </rPr>
      <t>(B + C)</t>
    </r>
  </si>
  <si>
    <r>
      <t xml:space="preserve">Piano Finanziario  residuo sottoposto all'approvazione di AICS da spendere fino al termine del progetto                   </t>
    </r>
    <r>
      <rPr>
        <b/>
        <sz val="12"/>
        <color rgb="FF000000"/>
        <rFont val="Garamond"/>
        <family val="1"/>
      </rPr>
      <t>(E) = (A - D)</t>
    </r>
  </si>
  <si>
    <t xml:space="preserve">Sezione da compilare a cura dell'AICS previa verifica del rapporto del Revisore esterno e approvazione dei saldi ammissibili riconducibili al Rapporto Intermedio o Finale presentato dal Soggetto Esecutore. Per il proseguo dell'Iniziativa, ricevuta la comunicazione da parte di AICS,  il Soggetto Esecutore dovrà  inserire nella modulistica di progetto i nuovi importi approvati dall'AICS, sia nei saldi ammissibili che nelle percentuali di speso dei risultati </t>
  </si>
  <si>
    <t>AICS: APPROVAZIONE SALDI  DEL PRESENTE RAPPORTO</t>
  </si>
  <si>
    <t xml:space="preserve">AICS: SALDI INIZIATIVA A CONSUNTIVO E SALDO RESIDUO </t>
  </si>
  <si>
    <t>FOGLIO</t>
  </si>
  <si>
    <t>COLONNA / ARGOMENTO</t>
  </si>
  <si>
    <t>LINEE GUIDA / NOTE / COMMENTI</t>
  </si>
  <si>
    <t>Piano Finanziario Proposta Iniziale</t>
  </si>
  <si>
    <t>Esempio codificazione fino al 5° livello</t>
  </si>
  <si>
    <t>Commento generale</t>
  </si>
  <si>
    <t>Piano Finanziario Rapporto Intermedio e Finale</t>
  </si>
  <si>
    <t xml:space="preserve">Commento </t>
  </si>
  <si>
    <t>Piano Finanziario per Modifica</t>
  </si>
  <si>
    <t>Il Soggetto Esecutore deve essere in grado di  dare riscontro e comunicazione in caso di richieste provenienti  dai Funzionari AICS in merito ai  dettagli contabili di unità, numero delle unità, costo unitario  per ogni linea di spesa del Piano Finanziario della Proposta Iniziale. Nei Rapporti Intermedi e Finale tali dettagli devono essere contenuti e verificabili nei documenti contabili da sottoporre a verifica e controllo del Revisore esterno e dei Funzionari AICS.</t>
  </si>
  <si>
    <t>Commento</t>
  </si>
  <si>
    <t>La percentuale deve fare riferimento al totale progressivo dello speso per risultato nel rapporto intermedio rispetto al costo complessivo dell'Iniziativa, incluso il cumulativo di eventuale speso per risultato in rapporti intermedi precedenti</t>
  </si>
  <si>
    <t xml:space="preserve">Questi fogli con i formati dei Piani Finanziari contengono importi indicativi utili a inserire formule e spiegare ai Soggetti Proponenti il funzionamento e l'uso delle matrici da usare in allegato al DUP e secondo quanto previsto dalle Procedure Generali. 
Importi per rubriche e percentuali per Risultato sono quindi unicamente indicativi e non rappresentano alcuna indicazione vincolante, strategica o metodologica consigliata da parte dell'AICS. 
Ogni Soggetto Proponente è libero di utilizzare la propria strategia progettuale nella compilazione dei Piani Finanziari.
Numeri, importi e percentuali sono quindi da rimuovere nel procedere alla formulazione di una nuova Iniziativa, facendo attenzione a non modificare le formule inserite nei fogli di calcolo. </t>
  </si>
  <si>
    <t>Costo totale in euro di Risultati e Altre spese non per risultati</t>
  </si>
  <si>
    <t>B9: Costo Totale in Euro</t>
  </si>
  <si>
    <t>C/F11: Colonne Spese per Risultato</t>
  </si>
  <si>
    <t>G11: Colonna Altre Spese non per Risultato</t>
  </si>
  <si>
    <t>In questa colonna vanno riportati i costi non riconducibili ai Risultati che devono essere il più possibile limitati (cfr Procedure Generali: Valutazione, Fidejussione, costi indiretti, costi chiaramente non riconducibili ai Risultati dell'Azione se necessari alla stessa e giustificabili da parte del Soggetto Proponente)</t>
  </si>
  <si>
    <t>H9: Colonna Valore %</t>
  </si>
  <si>
    <t xml:space="preserve">Totale valore percentuale della linea di budget (da aggregarsi al secondo livello di Categorie)  rispetto al costo totale dell'Iniziativa </t>
  </si>
  <si>
    <t>A12: 1.1 Personale in Italia direttamente impiegato nella gestione amministrativa dell'iniziativa</t>
  </si>
  <si>
    <t>Fare riferimento a criteri di ammissibilità previsti dal Bando, dalle Procedure Generali, dalle Procedure Interne del Soggetto Proponente</t>
  </si>
  <si>
    <t xml:space="preserve">A14: 1.2.   Personale Internazionale </t>
  </si>
  <si>
    <t>Include assicurazioni, visti, spese trasporto e trasferta, viaggi internazionali e locali, rimborso vitto e alloggio, ogni altro onere correlato alla gestione delle Risorse Umane. La codificazione è lasciata all'applicazione delle procedure amministrative e di rendicontazione interne al Soggetto Proponente</t>
  </si>
  <si>
    <t>A38: 4.4 Monitoraggio esterno</t>
  </si>
  <si>
    <t xml:space="preserve">Qui vanno inseriti eventuali costi per il monitoraggio esterno, se approvato dall'AICS. Lo Staff del progetto dedicato al monitoraggio interno necessario al corretto completamento di tutti i dati richiesti dal DUP, dal Quadro Logico e da altri documenti necessari per la reportistica intermedia / finale  o per informazioni sollecitate direttamente dall'AICS,  va incluso e dettagliato nelle linee 1.2 e 1.3
</t>
  </si>
  <si>
    <t>B49: Costo totale  percentuale per Risultato + altre spese non per Risultati</t>
  </si>
  <si>
    <t>Tale valore è quello di riferimento per la ripartizione del costo per Risultati. Resta valido fino ad eventuale approvazione da parte di AICS di una modifica del PF</t>
  </si>
  <si>
    <t>B10: Ultimo Piano Finanziario del progetto approvato da AICS (A)</t>
  </si>
  <si>
    <t>In questa colonna va riportato il piano finanziario approvato da AICS nella proposta iniziale o in eventuali successive modifiche approvate da AICS a seguito della presentazione dei Rapporti Intermedi</t>
  </si>
  <si>
    <t>C10: Speso  totale in €  rendicontato nel presente rapporto            (B)</t>
  </si>
  <si>
    <t xml:space="preserve">In questa colonna vanno inseriti gli importi, da un minimo del secondo livello fino a un massimo del quinto livello, di quanto riportato nel rendiconto del presente rapporto intermedio o finale. Il Soggetto Esecutore deve essere in grado di  dare riscontro e comunicazione in caso di richieste provenienti  dai Funzionari AICS in merito ai  dettagli contabili di unità, numero delle unità, costo unitario  per ogni linea di spesa del Piano Finanziario della Proposta Iniziale. Nei Rapporti Intermedi e Finale tali dettagli devono essere contenuti e verificabili nei documenti contabili da sottoporre a verifica e controllo del Revisore esterno e dei Funzionari AICS. </t>
  </si>
  <si>
    <t>D11:Totale Speso dell'Iniziativa approvato da AICS fino al precedente rapporto                  (C)</t>
  </si>
  <si>
    <t>E10: Totale Speso dell'Iniziativa fino al presente rapporto incluso                           (D) = (B + C)</t>
  </si>
  <si>
    <t>Il totale D di questa colonna è la sommatoria delle spese ammissibili approvate da AICS in rapporti e rendiconti precedenti ai quali vengono aggiunti i nuovi importi del presente rapporto contenuti nella colonna B</t>
  </si>
  <si>
    <t>F10: Piano Finanziario  residuo sottoposto all'approvazione di AICS da spendere fino al termine del progetto                   (E) = (A - D)</t>
  </si>
  <si>
    <t>In questa colonna vanno inseriti gli importi residui da spendere per il prosieguo dell'Iniziativa togliendo dal PF generale approvato della stessa quanto già rendicontato ad AICS nei rapporti precedenti</t>
  </si>
  <si>
    <t>H/L11: Colonne Risultato 1  e altri Risultati + Altre spese non per Risultati</t>
  </si>
  <si>
    <t>AICS inserirà per ogni linea di spesa interessata gli importi considerati non ammissibili al presente rapporto / rendiconto. Le ragioni sono spiegate nella lettera di approvazione AICS del rapporto intermedio e finale inviata al Soggetto Esecutore</t>
  </si>
  <si>
    <t>M10: Importi considerati non ammissibili e non approvati dall'AICS in riferimento al presente rendiconto (Z)</t>
  </si>
  <si>
    <t>N10: Totale speso approvato da AICS nel presente rendiconto                  (F) = (B) - (Z)</t>
  </si>
  <si>
    <t>O10: Totale Speso Progetto aprovato da AICS dall'inzio dell'azione fino al presente rapporto incluso                   (G) = (C +F)</t>
  </si>
  <si>
    <t>Il Funzionario AICS inserisce il totale ammissibile delle spese approvate nei rapporti presentati dal Soggetto Esecutore</t>
  </si>
  <si>
    <t>P10: Piano Finanziario con importo residuo da spendere  approvato dall'AICS  al:                           (H) = (A - G)</t>
  </si>
  <si>
    <t>Il Funzionario AICS inserisce l'importo residuo approvato da AICS per il prosieguo dell'Iniziativa</t>
  </si>
  <si>
    <t>Il Funzionario AICS inserisce gli importi definitivi approvati da AICS per il presente rapporto / rendiconto</t>
  </si>
  <si>
    <t>Questa sezione non deve essere compilata dal Soggetto Esecutore. La compilano i Funzionari AICS incaricati del controllo e approvazione dei rapporti intermedi e finali. Il Soggetto Esecutore riceve ad approvazione del rapporto intermedio una lettera da parte di AICS contenente il PF approvato dopo eventuali spese considerate inammissibili. E' importante rettificare e inserire nel PF per il prosieguo dell'Iniziativa gli importi approvati da AICS in modo che siano sempre coerenti con i saldi degli importi spesi e i saldi degli importi residui da spendere. Per il proseguo dell'Iniziativa il Soggetto Esecutore e il Revisore esterno avranno cura di posizionare all'interno della modulistica  i saldi definitivi approvati dall'AICS.</t>
  </si>
  <si>
    <t>F52: Totale spese in percentuale ripartite per Risultato + Altre spese non per Risultati</t>
  </si>
  <si>
    <t>Questa colonna riporta il progressivo dello speso percentuale per Risultati fino alla presentazione del presente rapporto / rendiconto. E' cura del Soggetto Esecutore prestare attenzione nel rettificare i saldi degli importi percentuali per Risultati  dopo avere ricevuto approvazione da parte dell'AICS degli importi relativi all'ultimo rapporto / rendiconto. AICS approverà / non approverà infatti i saldi riconducibili ai valori monetari attarverso la lettera inviata al Soggetto Esecutore, ma la ripartizione delle stesse nelle percentuali per Risultati è unicamente cura del Soggetto Esecutore in base ai propri criteri di ripartizione dei costi / spese  per risultato</t>
  </si>
  <si>
    <t>F55: Costi percentuali per Risultato dell'Iniziativa approvate da AICS</t>
  </si>
  <si>
    <t>Questa tabella deve sempre riportare i costi percentuali totali approvati da AICS nella proposta iniziale o in modifiche successive</t>
  </si>
  <si>
    <t>B9: Budget Approvato ad inizio progetto o ultima variante approvata dall'AICS</t>
  </si>
  <si>
    <t>Questa colonna deve riportare il PF approvato nella proposta iniziale o in successive modifiche approvate dall'AICS (quindi non modifiche oggetto di modifiche unilaterali contenute nei rapporti / rendiconti precedenti)</t>
  </si>
  <si>
    <t xml:space="preserve">C9: Totale Budget Speso al: </t>
  </si>
  <si>
    <t>Questa colonna considera gli importi spesi fino alla data di presentazione della proposta di modifica. Attenzione: come precisto dalla Procedure Generali la proposta va presentata unitamente ai rapporti intermedi per cui in questa colonna vanno considerati anche gli importi spesi nel rapporto / rendiconto che accompagna la richiesta di modifica. Chiaramente se la modifica sarà approvata da AICS dovrà considerare anche eventuali spese considerate non ammissibili  nel rendiconto intermedio con cui è stata inviata. Quindi i saldi per il prosieguo dell'Iniziativa vanno attualizzati dal Soggetto Esecutore e dal Revisore esterno una volta ricevuta la comunicazione definitiva di AICS di approvazione del rapporto intermedio e della modifica del PF</t>
  </si>
  <si>
    <t xml:space="preserve">D9: Totale Budget da spendere al: </t>
  </si>
  <si>
    <t xml:space="preserve">E9: Nuovo Budget proposto al   ……   : </t>
  </si>
  <si>
    <t>F/J 9: Risultati e Altre spese non per Risultati</t>
  </si>
  <si>
    <t>K11: Totale percentuale Rubrica Speso e da spendere al:</t>
  </si>
  <si>
    <t>In questa colonna si sommano le percentuali per Risultati delle Rubriche che considerano sia gli importi spesi che da spendere</t>
  </si>
  <si>
    <t>E45: Costi percentuali per Risultato dell'Iniziativa approvati da AICS</t>
  </si>
  <si>
    <t>E47: Costi percentuali per Risultato spesi nei Rendiconti precedenti</t>
  </si>
  <si>
    <t>E48: Nuova ripartizione percentuale dei costi per Risultato (Rendicontati + previsionali da spendere)</t>
  </si>
  <si>
    <t>In questa tabella vanno riportati i costi percentuali per Risultato che sono stati spesi, rendicontati e approvati da AICS nei rapporti precedenti. Inclusi i valori spesi nel rapporto / rendiconto che accompagna la presente richiesta di modifica</t>
  </si>
  <si>
    <t>In questa tabella il Soggetto Esecutore propone la nuova ripartizione dei costi percentuali per Risultato che deve considerare sia le spese renciontate che da sostenere. Se approvata da AICS diventa il nuovo riferimento per la ripartizione dei costi percentuali per Risultato di tutta l'Iniziativa</t>
  </si>
  <si>
    <t>E51: Variazione percentuale costi per Risultato tra Piano Finanziario approvato dall'AICS rispetto alle spese sostenute e previsionali</t>
  </si>
  <si>
    <t>Questa tabella contiene le variazioni percentuali dei costi per Risultato tra quelli precedentemente approvati dall'AICS e il nuovo PF generale. Le percentuali devono quindi considerare sia le spese sostenute che quelle residue previsionali per il prosieguo dell'Iniziativa</t>
  </si>
  <si>
    <t>Questo formato va utilizzato per introdurre unicamente modifiche da sottoporre all'approvazione dell'AICS. Per le modifiche unilaterali si utilizza il formato per il rapporto narrativo e finale, variando importo e percentuali secondo quanto previsto dalle Procedure Generali dell'AICS, verificate dal Revisore esterno e approvate in maniera definitiva dall'AICS con lettera di risposta inviata al Soggetto Esecutore.
Il Soggetto Esecutore allega il presente formato in aggiunta al rapporto intermedio narrativo e finanziario, motivando nel DUP le ragioni delle proposte di modifica. Si deve quindi prestare attenzione sul fatto che gli importi oggetto della modifica devono considerare lo speso fino al rapporto intermedio che accompagna la richeista di modifica e il residuo da spendere.
L'AICS, previa valutazione, approverà quello che riterrà opportuno e lo comunicherà con la lettera di approvazione del rapporto intermedio. 
Il Soggetto Esecutore avrà cura di inserire le modifiche approvate all'interno del piano finanziario da utilizzare per i rapporti intermedi e finale successivi.
Il presente formato va compilato aggiungendo il terzo livello di dettaglio. Le modifiche devono riguardare importi di spese previsionali e non già sostenute. 
Questo piano finanziario va trasmesso nel Rapporto Intermedio o Finale in duplice formato, pdf ed Excel (mantenendo in quest'ultimo le formule inserite).</t>
  </si>
  <si>
    <t>Nella presentazione della Proposta Iniziale le informazioni finanziarie sono limitate a questo formato e alle descrizioni nella sezione 9 del DUP. Chiaramente il Soggetto Proponente può avere formati propri di gestione per dettagliare i dati dei valori aggregati in questo formato. AICS può comunque sempre chiedere informazioni supplementari sui contenuti del Piano Finanziario. 
Questo piano finanziario va trasmesso nella Proposta Iniziale in duplice formato, pdf ed Excel (mantenendo in quest'ultimo le formule inserite).</t>
  </si>
  <si>
    <t>Questo è un formato obbligatorio da allegare alla Proposta Iniziale. E' impostato al secondo livello con Rubriche e Categorie, il Soggetto Proponente deve aggiungere  il terzo livello di Voce. La codificazione numerica dei livelli del PF (oltre il secondo impostato dall'AICS) è una scelta di pertinenza del Soggetto Proponente e in funzione delle proprie procedure amministrative e di rendicontazione</t>
  </si>
  <si>
    <t>E' cura del Soggetto Proponente ripartire i costi per Risultato delle spese previste in questo formato secondo le attività e le risorse previste nel Documento Unico di Progetto. La ripartizione delle spese puo' essere fatta a costo pieno o a costo condiviso tra più risultati. I criteri di ammissibilità delle spese e delle varianti di costo sono dettagliati nelle Procedure Generali dell'AICS. La percentuale del Risultato deve sempre riportare il costo del risultato rispetto al costo totale dell'Iniziativa. Il criterio di ripartizione dei costi per Risultato è lasciato alla responsabilità del Soggetto Proponente che su richiesta del Revisore esterno e dei Funzionari AICS deve sapere fornire informazioni e risposte sulle scelte operate per la ripartizione delle spese tra i Risultati dell'Iniziativa</t>
  </si>
  <si>
    <t>Esempio di codificazione fino al 5° livello. Non obbligatoria ne vincolante per tutte le rubriche e voci del PF. AICS introduce una codificazione che non è modificabile dal Soggetto Esecutore fino al secondo livello ma dal 3° livello decide il Soggetto Esecutore in fase di rendiconto intermedio come impostare la codificazione della rendicontazione oltre il 3° livello, anche in base alle proprie modalità, programmi contabili, procedure di rendicontazione interne.                                    1. Risorse Umane, Rubrica (pre impostato da AICS)
1.2 Personale Internazionale, 2° livello - Categoria (pre impostato da AICS)
1.2.1 Coordinatore, 3° livello - Voci (da impostare a scelta del Soggetto Proponente, livello obbligatorio per Proposta Iniziale)
1.2.1.1 Spese Viaggio, 4° livello, Articoli (da impostare a scelta del Soggetto Proponente, livello minimo per Rapporto intermedio e finale)
1.2.1.1.1 Spese Viaggio in loco, 5° livello (da impostare a scelta del Soggetto Proponente, livello massimo per Rapporto Intermedio e Finale)</t>
  </si>
  <si>
    <t>Il totale C di questa colonna deve sommare gli importi spesi nel o nei rapporti precedentemente approvati da AICS. Fare sempre attenzione ad attualizzare questa colonna considerando unicamente i valori approvati da AICS (quindi al netto di eventuali costi inammissibili certificati da AICS rispetto ai rendiconti precedenti presentati dal Soggetto Esecutore)</t>
  </si>
  <si>
    <t>Fare sempre attenzione che le percentuali di questa sezione non riguardano unicamente il presente rapporto / rendiconto ma considerino il totale progressivo dello speso per risultato rispetto al costo complessivo dell'Iniziativa, incluso il cumulativo di eventuale speso per risultato in rapporti intermedi precedenti. Verificare sempre attentamente le formule inserite in questa sezione.</t>
  </si>
  <si>
    <t xml:space="preserve">Questa colonna considera gli importi ancora da spendere oltre le spese oggetto del rapporto / rendiconto che accompagna la richiesta di modifica. </t>
  </si>
  <si>
    <t>In questa colonna deve essere formulato il nuovo PF di tutta l'Iniziativa, non unicamente del residuo non speso. Va quindi impostato un nuovo PF generale dell'Iniziativa che dovrà quindi considerare valori e percentuali per Risultato inerenti le spese già sostenute e approvate da AICS e il residuo per il prosieguo dell'Iniziativa</t>
  </si>
  <si>
    <t>In questa colonna vanno ripartire con criterio a cura del Soggetto Esecutore le nuove percentuali che devono riguardare tutta l'Iniziativa (quindi anche gli importi già rendicontati in rapporti precedenti)</t>
  </si>
  <si>
    <t>In questa tabella vanno riportati gli importi totali per Risultato approvati da AICS nella proposta iniziale o in successive modifiche</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</si>
</sst>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0"/>
      <color theme="1"/>
      <name val="Times New Roman"/>
      <family val="1"/>
    </font>
    <font>
      <sz val="12"/>
      <color rgb="FF000000"/>
      <name val="Garamond"/>
      <family val="1"/>
    </font>
    <font>
      <b/>
      <sz val="12"/>
      <color rgb="FF000000"/>
      <name val="Garamond"/>
      <family val="1"/>
    </font>
    <font>
      <b/>
      <sz val="8"/>
      <name val="Arial"/>
      <family val="2"/>
    </font>
    <font>
      <sz val="8"/>
      <name val="Arial"/>
      <family val="2"/>
    </font>
    <font>
      <b/>
      <sz val="9"/>
      <name val="Arial"/>
      <family val="2"/>
    </font>
    <font>
      <b/>
      <sz val="11"/>
      <color rgb="FF000000"/>
      <name val="Garamond"/>
      <family val="1"/>
    </font>
    <font>
      <sz val="9"/>
      <color indexed="81"/>
      <name val="Tahoma"/>
      <family val="2"/>
    </font>
    <font>
      <sz val="12"/>
      <color indexed="81"/>
      <name val="Tahoma"/>
      <family val="2"/>
    </font>
    <font>
      <b/>
      <sz val="9"/>
      <color indexed="81"/>
      <name val="Tahoma"/>
      <family val="2"/>
    </font>
    <font>
      <b/>
      <sz val="14"/>
      <color theme="4" tint="-0.249977111117893"/>
      <name val="Calibri"/>
      <family val="2"/>
      <scheme val="minor"/>
    </font>
    <font>
      <sz val="14"/>
      <color theme="1"/>
      <name val="Calibri"/>
      <family val="2"/>
      <scheme val="minor"/>
    </font>
    <font>
      <b/>
      <sz val="10"/>
      <color theme="0"/>
      <name val="Times New Roman"/>
      <family val="1"/>
    </font>
    <font>
      <i/>
      <sz val="12"/>
      <color rgb="FF000000"/>
      <name val="Garamond"/>
      <family val="1"/>
    </font>
    <font>
      <b/>
      <sz val="11"/>
      <color theme="1"/>
      <name val="Calibri"/>
      <family val="2"/>
      <scheme val="minor"/>
    </font>
    <font>
      <sz val="11"/>
      <color theme="1"/>
      <name val="Garamond"/>
      <family val="1"/>
    </font>
    <font>
      <b/>
      <sz val="14"/>
      <color theme="1"/>
      <name val="Calibri"/>
      <family val="2"/>
    </font>
    <font>
      <b/>
      <sz val="14"/>
      <color theme="1"/>
      <name val="Calibri"/>
      <family val="2"/>
      <scheme val="minor"/>
    </font>
    <font>
      <b/>
      <sz val="14"/>
      <name val="Calibri"/>
      <family val="2"/>
    </font>
    <font>
      <b/>
      <sz val="10"/>
      <name val="Arial"/>
      <family val="2"/>
    </font>
    <font>
      <b/>
      <sz val="12"/>
      <color theme="1"/>
      <name val="Times New Roman"/>
      <family val="1"/>
    </font>
    <font>
      <b/>
      <i/>
      <sz val="12"/>
      <color rgb="FF000000"/>
      <name val="Garamond"/>
      <family val="1"/>
    </font>
    <font>
      <b/>
      <i/>
      <sz val="12"/>
      <color theme="1"/>
      <name val="Times New Roman"/>
      <family val="1"/>
    </font>
    <font>
      <sz val="12"/>
      <color theme="1"/>
      <name val="Calibri"/>
      <family val="2"/>
      <scheme val="minor"/>
    </font>
    <font>
      <b/>
      <sz val="12"/>
      <color theme="1"/>
      <name val="Calibri"/>
      <family val="2"/>
      <scheme val="minor"/>
    </font>
  </fonts>
  <fills count="17">
    <fill>
      <patternFill patternType="none"/>
    </fill>
    <fill>
      <patternFill patternType="gray125"/>
    </fill>
    <fill>
      <patternFill patternType="solid">
        <fgColor indexed="65"/>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00"/>
        <bgColor indexed="64"/>
      </patternFill>
    </fill>
    <fill>
      <patternFill patternType="solid">
        <fgColor theme="3" tint="0.79998168889431442"/>
        <bgColor indexed="64"/>
      </patternFill>
    </fill>
    <fill>
      <patternFill patternType="solid">
        <fgColor rgb="FF92D050"/>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rgb="FFFFC000"/>
        <bgColor indexed="64"/>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style="medium">
        <color indexed="64"/>
      </right>
      <top/>
      <bottom/>
      <diagonal/>
    </border>
    <border>
      <left style="medium">
        <color indexed="64"/>
      </left>
      <right/>
      <top style="thin">
        <color auto="1"/>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auto="1"/>
      </left>
      <right style="thin">
        <color auto="1"/>
      </right>
      <top style="thin">
        <color auto="1"/>
      </top>
      <bottom style="thin">
        <color auto="1"/>
      </bottom>
      <diagonal/>
    </border>
  </borders>
  <cellStyleXfs count="1">
    <xf numFmtId="0" fontId="0" fillId="0" borderId="0"/>
  </cellStyleXfs>
  <cellXfs count="207">
    <xf numFmtId="0" fontId="0" fillId="0" borderId="0" xfId="0"/>
    <xf numFmtId="0" fontId="1" fillId="0" borderId="0" xfId="0" applyFont="1" applyAlignment="1">
      <alignment vertical="center" wrapText="1"/>
    </xf>
    <xf numFmtId="0" fontId="3" fillId="0" borderId="2" xfId="0" applyFont="1" applyBorder="1" applyAlignment="1">
      <alignment vertical="center" wrapText="1"/>
    </xf>
    <xf numFmtId="0" fontId="2" fillId="0" borderId="4" xfId="0" applyFont="1" applyBorder="1" applyAlignment="1">
      <alignment horizontal="center" vertical="center" wrapText="1"/>
    </xf>
    <xf numFmtId="0" fontId="5" fillId="2" borderId="0" xfId="0" applyFont="1" applyFill="1" applyBorder="1"/>
    <xf numFmtId="0" fontId="3" fillId="4" borderId="2" xfId="0" applyFont="1" applyFill="1" applyBorder="1" applyAlignment="1">
      <alignment vertical="center" wrapText="1"/>
    </xf>
    <xf numFmtId="0" fontId="2" fillId="4" borderId="2" xfId="0" applyFont="1" applyFill="1" applyBorder="1" applyAlignment="1">
      <alignment vertical="center" wrapText="1"/>
    </xf>
    <xf numFmtId="0" fontId="2" fillId="6" borderId="4" xfId="0" applyFont="1" applyFill="1" applyBorder="1" applyAlignment="1">
      <alignment horizontal="center" vertical="center" wrapText="1"/>
    </xf>
    <xf numFmtId="0" fontId="7" fillId="4" borderId="2" xfId="0" applyFont="1" applyFill="1" applyBorder="1" applyAlignment="1">
      <alignment vertical="center" wrapText="1"/>
    </xf>
    <xf numFmtId="0" fontId="2" fillId="7" borderId="3" xfId="0" applyFont="1" applyFill="1" applyBorder="1" applyAlignment="1">
      <alignment horizontal="center" vertical="center"/>
    </xf>
    <xf numFmtId="0" fontId="2" fillId="7"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0" borderId="2" xfId="0" applyFont="1" applyBorder="1" applyAlignment="1">
      <alignment vertical="center" wrapText="1"/>
    </xf>
    <xf numFmtId="0" fontId="0" fillId="4" borderId="0" xfId="0" applyFill="1"/>
    <xf numFmtId="0" fontId="1" fillId="4" borderId="0" xfId="0" applyFont="1" applyFill="1" applyAlignment="1">
      <alignment vertical="center" wrapText="1"/>
    </xf>
    <xf numFmtId="0" fontId="3" fillId="0" borderId="2" xfId="0" applyFont="1" applyFill="1" applyBorder="1" applyAlignment="1">
      <alignment vertical="center" wrapText="1"/>
    </xf>
    <xf numFmtId="0" fontId="2" fillId="0" borderId="2" xfId="0" applyFont="1" applyFill="1" applyBorder="1" applyAlignment="1">
      <alignment vertical="center" wrapText="1"/>
    </xf>
    <xf numFmtId="0" fontId="0" fillId="0" borderId="0" xfId="0" applyAlignment="1"/>
    <xf numFmtId="0" fontId="13" fillId="0" borderId="0" xfId="0" applyFont="1" applyFill="1" applyAlignment="1">
      <alignment vertical="center" wrapText="1"/>
    </xf>
    <xf numFmtId="0" fontId="14" fillId="0" borderId="2" xfId="0" applyFont="1" applyFill="1" applyBorder="1" applyAlignment="1">
      <alignment vertical="center" wrapText="1"/>
    </xf>
    <xf numFmtId="0" fontId="14" fillId="4" borderId="2" xfId="0" applyFont="1" applyFill="1" applyBorder="1" applyAlignment="1">
      <alignment vertical="center" wrapText="1"/>
    </xf>
    <xf numFmtId="10" fontId="2" fillId="5" borderId="4" xfId="0" applyNumberFormat="1" applyFont="1" applyFill="1" applyBorder="1" applyAlignment="1">
      <alignment horizontal="center" vertical="center" wrapText="1"/>
    </xf>
    <xf numFmtId="4" fontId="2" fillId="0" borderId="3" xfId="0" applyNumberFormat="1" applyFont="1" applyBorder="1" applyAlignment="1">
      <alignment vertical="center"/>
    </xf>
    <xf numFmtId="4" fontId="2" fillId="4" borderId="3" xfId="0" applyNumberFormat="1" applyFont="1" applyFill="1" applyBorder="1" applyAlignment="1">
      <alignment vertical="center"/>
    </xf>
    <xf numFmtId="4" fontId="3" fillId="0" borderId="3" xfId="0" applyNumberFormat="1" applyFont="1" applyBorder="1" applyAlignment="1">
      <alignment vertical="center"/>
    </xf>
    <xf numFmtId="4" fontId="2" fillId="0" borderId="4"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10" fontId="3" fillId="5" borderId="4" xfId="0" applyNumberFormat="1" applyFont="1" applyFill="1" applyBorder="1" applyAlignment="1">
      <alignment horizontal="center" vertical="center" wrapText="1"/>
    </xf>
    <xf numFmtId="10" fontId="3" fillId="0" borderId="4" xfId="0" applyNumberFormat="1" applyFont="1" applyBorder="1" applyAlignment="1">
      <alignment horizontal="center" vertical="center" wrapText="1"/>
    </xf>
    <xf numFmtId="0" fontId="3" fillId="6" borderId="4" xfId="0" applyFont="1" applyFill="1" applyBorder="1" applyAlignment="1">
      <alignment horizontal="center" vertical="center" wrapText="1"/>
    </xf>
    <xf numFmtId="10" fontId="3" fillId="8" borderId="4" xfId="0" applyNumberFormat="1" applyFont="1" applyFill="1" applyBorder="1" applyAlignment="1">
      <alignment horizontal="center" vertical="center" wrapText="1"/>
    </xf>
    <xf numFmtId="0" fontId="3" fillId="8" borderId="4" xfId="0" applyFont="1" applyFill="1" applyBorder="1" applyAlignment="1">
      <alignment horizontal="center" vertical="center" wrapText="1"/>
    </xf>
    <xf numFmtId="10" fontId="3" fillId="10" borderId="4" xfId="0" applyNumberFormat="1" applyFont="1" applyFill="1" applyBorder="1" applyAlignment="1">
      <alignment horizontal="center" vertical="center" wrapText="1"/>
    </xf>
    <xf numFmtId="0" fontId="3" fillId="10" borderId="4" xfId="0" applyFont="1" applyFill="1" applyBorder="1" applyAlignment="1">
      <alignment horizontal="center" vertical="center" wrapText="1"/>
    </xf>
    <xf numFmtId="10" fontId="0" fillId="0" borderId="0" xfId="0" applyNumberFormat="1"/>
    <xf numFmtId="0" fontId="2" fillId="4" borderId="2" xfId="0" applyFont="1" applyFill="1" applyBorder="1" applyAlignment="1">
      <alignment vertical="center" wrapText="1"/>
    </xf>
    <xf numFmtId="4" fontId="3" fillId="11" borderId="3" xfId="0" applyNumberFormat="1" applyFont="1" applyFill="1" applyBorder="1" applyAlignment="1">
      <alignment horizontal="center" vertical="center" wrapText="1"/>
    </xf>
    <xf numFmtId="4" fontId="2" fillId="11" borderId="3" xfId="0" applyNumberFormat="1" applyFont="1" applyFill="1" applyBorder="1" applyAlignment="1">
      <alignment horizontal="center" vertical="center" wrapText="1"/>
    </xf>
    <xf numFmtId="4" fontId="14" fillId="11" borderId="3" xfId="0" applyNumberFormat="1" applyFont="1" applyFill="1" applyBorder="1" applyAlignment="1">
      <alignment horizontal="center" vertical="center" wrapText="1"/>
    </xf>
    <xf numFmtId="0" fontId="2" fillId="10" borderId="4" xfId="0" applyFont="1" applyFill="1" applyBorder="1" applyAlignment="1">
      <alignment horizontal="center" vertical="center" wrapText="1"/>
    </xf>
    <xf numFmtId="0" fontId="3" fillId="5" borderId="4" xfId="0" applyFont="1" applyFill="1" applyBorder="1" applyAlignment="1">
      <alignment horizontal="center" vertical="center" wrapText="1"/>
    </xf>
    <xf numFmtId="4" fontId="3" fillId="5" borderId="4" xfId="0" applyNumberFormat="1" applyFont="1" applyFill="1" applyBorder="1" applyAlignment="1">
      <alignment horizontal="center" vertical="center" wrapText="1"/>
    </xf>
    <xf numFmtId="4" fontId="2" fillId="5" borderId="4" xfId="0" applyNumberFormat="1" applyFont="1" applyFill="1" applyBorder="1" applyAlignment="1">
      <alignment horizontal="center" vertical="center" wrapText="1"/>
    </xf>
    <xf numFmtId="0" fontId="3" fillId="0" borderId="0" xfId="0" applyFont="1" applyBorder="1" applyAlignment="1">
      <alignment vertical="center" wrapText="1"/>
    </xf>
    <xf numFmtId="4" fontId="3" fillId="0" borderId="0" xfId="0" applyNumberFormat="1" applyFont="1" applyBorder="1" applyAlignment="1">
      <alignment horizontal="center" vertical="center" wrapText="1"/>
    </xf>
    <xf numFmtId="4" fontId="2" fillId="7" borderId="3" xfId="0" applyNumberFormat="1" applyFont="1" applyFill="1" applyBorder="1" applyAlignment="1">
      <alignment horizontal="center" vertical="center"/>
    </xf>
    <xf numFmtId="0" fontId="0" fillId="0" borderId="0" xfId="0" applyAlignment="1">
      <alignment horizontal="center"/>
    </xf>
    <xf numFmtId="4" fontId="3" fillId="7" borderId="3" xfId="0" applyNumberFormat="1" applyFont="1" applyFill="1" applyBorder="1" applyAlignment="1">
      <alignment horizontal="center" vertical="center"/>
    </xf>
    <xf numFmtId="0" fontId="0" fillId="5" borderId="19" xfId="0" applyFill="1" applyBorder="1" applyAlignment="1">
      <alignment horizontal="center" vertical="center" wrapText="1"/>
    </xf>
    <xf numFmtId="10" fontId="3" fillId="8" borderId="2" xfId="0" applyNumberFormat="1" applyFont="1" applyFill="1" applyBorder="1" applyAlignment="1">
      <alignment horizontal="center" vertical="center" wrapText="1"/>
    </xf>
    <xf numFmtId="0" fontId="2" fillId="5" borderId="3" xfId="0" applyFont="1" applyFill="1" applyBorder="1" applyAlignment="1">
      <alignment vertical="center"/>
    </xf>
    <xf numFmtId="0" fontId="2" fillId="5" borderId="3" xfId="0" applyFont="1" applyFill="1" applyBorder="1" applyAlignment="1">
      <alignment horizontal="center" vertical="center"/>
    </xf>
    <xf numFmtId="4" fontId="3" fillId="5" borderId="3" xfId="0" applyNumberFormat="1" applyFont="1" applyFill="1" applyBorder="1" applyAlignment="1">
      <alignment horizontal="center" vertical="center"/>
    </xf>
    <xf numFmtId="10" fontId="2" fillId="6" borderId="4" xfId="0" applyNumberFormat="1" applyFont="1" applyFill="1" applyBorder="1" applyAlignment="1">
      <alignment horizontal="center" vertical="center" wrapText="1"/>
    </xf>
    <xf numFmtId="10" fontId="3" fillId="5" borderId="3" xfId="0" applyNumberFormat="1" applyFont="1" applyFill="1" applyBorder="1" applyAlignment="1">
      <alignment horizontal="center" vertical="center"/>
    </xf>
    <xf numFmtId="10" fontId="3" fillId="12" borderId="3" xfId="0" applyNumberFormat="1" applyFont="1" applyFill="1" applyBorder="1" applyAlignment="1">
      <alignment horizontal="center" vertical="center"/>
    </xf>
    <xf numFmtId="4" fontId="2" fillId="12" borderId="3" xfId="0" applyNumberFormat="1" applyFont="1" applyFill="1" applyBorder="1" applyAlignment="1">
      <alignment horizontal="center" vertical="center"/>
    </xf>
    <xf numFmtId="4" fontId="3" fillId="12" borderId="3" xfId="0" applyNumberFormat="1" applyFont="1" applyFill="1" applyBorder="1" applyAlignment="1">
      <alignment horizontal="center" vertical="center"/>
    </xf>
    <xf numFmtId="10" fontId="3" fillId="12" borderId="2" xfId="0" applyNumberFormat="1" applyFont="1" applyFill="1" applyBorder="1" applyAlignment="1">
      <alignment horizontal="center" vertical="center" wrapText="1"/>
    </xf>
    <xf numFmtId="0" fontId="15" fillId="12" borderId="4" xfId="0" applyFont="1" applyFill="1" applyBorder="1" applyAlignment="1">
      <alignment horizontal="center" wrapText="1"/>
    </xf>
    <xf numFmtId="0" fontId="2" fillId="8" borderId="1"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10" borderId="2" xfId="0" applyFont="1" applyFill="1" applyBorder="1" applyAlignment="1">
      <alignment horizontal="center" vertical="center" wrapText="1"/>
    </xf>
    <xf numFmtId="49" fontId="6" fillId="2" borderId="20" xfId="0" applyNumberFormat="1" applyFont="1" applyFill="1" applyBorder="1" applyAlignment="1">
      <alignment wrapText="1"/>
    </xf>
    <xf numFmtId="0" fontId="0" fillId="0" borderId="12" xfId="0" applyBorder="1" applyAlignment="1">
      <alignment wrapText="1"/>
    </xf>
    <xf numFmtId="0" fontId="0" fillId="0" borderId="0" xfId="0" applyBorder="1" applyAlignment="1">
      <alignment wrapText="1"/>
    </xf>
    <xf numFmtId="0" fontId="0" fillId="4" borderId="0" xfId="0" applyFill="1" applyBorder="1" applyAlignment="1">
      <alignment horizontal="center" vertical="center" wrapText="1"/>
    </xf>
    <xf numFmtId="0" fontId="16" fillId="0" borderId="0" xfId="0" applyFont="1"/>
    <xf numFmtId="49" fontId="6" fillId="2" borderId="7" xfId="0" applyNumberFormat="1" applyFont="1" applyFill="1" applyBorder="1" applyAlignment="1">
      <alignment wrapText="1"/>
    </xf>
    <xf numFmtId="49" fontId="6" fillId="2" borderId="8" xfId="0" applyNumberFormat="1" applyFont="1" applyFill="1" applyBorder="1" applyAlignment="1">
      <alignment wrapText="1"/>
    </xf>
    <xf numFmtId="4" fontId="3" fillId="5" borderId="1" xfId="0" applyNumberFormat="1" applyFont="1" applyFill="1" applyBorder="1" applyAlignment="1">
      <alignment horizontal="center" vertical="center" wrapText="1"/>
    </xf>
    <xf numFmtId="2" fontId="2" fillId="9" borderId="4" xfId="0" applyNumberFormat="1" applyFont="1" applyFill="1" applyBorder="1" applyAlignment="1">
      <alignment horizontal="center" vertical="center" wrapText="1"/>
    </xf>
    <xf numFmtId="4" fontId="2" fillId="9" borderId="4" xfId="0" applyNumberFormat="1" applyFont="1" applyFill="1" applyBorder="1" applyAlignment="1">
      <alignment horizontal="center" vertical="center" wrapText="1"/>
    </xf>
    <xf numFmtId="4" fontId="21" fillId="9" borderId="4" xfId="0" applyNumberFormat="1" applyFont="1" applyFill="1" applyBorder="1" applyAlignment="1">
      <alignment horizontal="center" vertical="center" wrapText="1"/>
    </xf>
    <xf numFmtId="4" fontId="3" fillId="9" borderId="4" xfId="0" applyNumberFormat="1" applyFont="1" applyFill="1" applyBorder="1" applyAlignment="1">
      <alignment horizontal="center" vertical="center" wrapText="1"/>
    </xf>
    <xf numFmtId="4" fontId="2" fillId="6" borderId="4" xfId="0" applyNumberFormat="1" applyFont="1" applyFill="1" applyBorder="1" applyAlignment="1">
      <alignment horizontal="center" vertical="center" wrapText="1"/>
    </xf>
    <xf numFmtId="2" fontId="22" fillId="9" borderId="4" xfId="0" applyNumberFormat="1" applyFont="1" applyFill="1" applyBorder="1" applyAlignment="1">
      <alignment horizontal="center" vertical="center" wrapText="1"/>
    </xf>
    <xf numFmtId="2" fontId="23" fillId="9" borderId="4" xfId="0" applyNumberFormat="1" applyFont="1" applyFill="1" applyBorder="1" applyAlignment="1">
      <alignment horizontal="center" vertical="center" wrapText="1"/>
    </xf>
    <xf numFmtId="2" fontId="14" fillId="9" borderId="4" xfId="0" applyNumberFormat="1" applyFont="1" applyFill="1" applyBorder="1" applyAlignment="1">
      <alignment horizontal="center" vertical="center" wrapText="1"/>
    </xf>
    <xf numFmtId="0" fontId="0" fillId="0" borderId="0" xfId="0" applyAlignment="1">
      <alignment wrapText="1"/>
    </xf>
    <xf numFmtId="0" fontId="0" fillId="0" borderId="0" xfId="0" applyBorder="1" applyAlignment="1">
      <alignment wrapText="1"/>
    </xf>
    <xf numFmtId="0" fontId="24" fillId="12" borderId="25" xfId="0" applyFont="1" applyFill="1" applyBorder="1" applyAlignment="1">
      <alignment vertical="top" wrapText="1"/>
    </xf>
    <xf numFmtId="0" fontId="25" fillId="3" borderId="25" xfId="0" applyFont="1" applyFill="1" applyBorder="1" applyAlignment="1">
      <alignment vertical="top" wrapText="1"/>
    </xf>
    <xf numFmtId="0" fontId="24" fillId="3" borderId="25" xfId="0" applyFont="1" applyFill="1" applyBorder="1" applyAlignment="1">
      <alignment vertical="top" wrapText="1"/>
    </xf>
    <xf numFmtId="0" fontId="25" fillId="14" borderId="25" xfId="0" applyFont="1" applyFill="1" applyBorder="1" applyAlignment="1">
      <alignment vertical="top" wrapText="1"/>
    </xf>
    <xf numFmtId="0" fontId="24" fillId="14" borderId="25" xfId="0" applyFont="1" applyFill="1" applyBorder="1" applyAlignment="1">
      <alignment vertical="top" wrapText="1"/>
    </xf>
    <xf numFmtId="0" fontId="0" fillId="0" borderId="0" xfId="0" applyAlignment="1">
      <alignment vertical="top" wrapText="1"/>
    </xf>
    <xf numFmtId="0" fontId="0" fillId="0" borderId="13" xfId="0" applyBorder="1" applyAlignment="1">
      <alignment wrapText="1"/>
    </xf>
    <xf numFmtId="0" fontId="0" fillId="0" borderId="15" xfId="0" applyBorder="1" applyAlignment="1">
      <alignment wrapText="1"/>
    </xf>
    <xf numFmtId="0" fontId="0" fillId="0" borderId="17" xfId="0" applyBorder="1" applyAlignment="1">
      <alignment wrapText="1"/>
    </xf>
    <xf numFmtId="0" fontId="0" fillId="0" borderId="18" xfId="0" applyBorder="1" applyAlignment="1">
      <alignment wrapText="1"/>
    </xf>
    <xf numFmtId="0" fontId="0" fillId="0" borderId="11" xfId="0" applyBorder="1" applyAlignment="1">
      <alignment horizontal="center" wrapText="1"/>
    </xf>
    <xf numFmtId="0" fontId="0" fillId="0" borderId="14" xfId="0" applyBorder="1" applyAlignment="1">
      <alignment horizontal="center" wrapText="1"/>
    </xf>
    <xf numFmtId="0" fontId="0" fillId="0" borderId="16" xfId="0" applyBorder="1" applyAlignment="1">
      <alignment horizontal="center" wrapText="1"/>
    </xf>
    <xf numFmtId="0" fontId="25" fillId="15" borderId="25" xfId="0" applyFont="1" applyFill="1" applyBorder="1" applyAlignment="1">
      <alignment vertical="top" wrapText="1"/>
    </xf>
    <xf numFmtId="0" fontId="24" fillId="15" borderId="25" xfId="0" applyFont="1" applyFill="1" applyBorder="1" applyAlignment="1">
      <alignment vertical="top" wrapText="1"/>
    </xf>
    <xf numFmtId="0" fontId="15" fillId="16" borderId="25" xfId="0" applyFont="1" applyFill="1" applyBorder="1" applyAlignment="1">
      <alignment horizontal="center"/>
    </xf>
    <xf numFmtId="0" fontId="2" fillId="8" borderId="1"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11" fillId="4" borderId="11" xfId="0" applyFont="1" applyFill="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1" fillId="0" borderId="0" xfId="0" applyFont="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49" fontId="4" fillId="4" borderId="0" xfId="0" applyNumberFormat="1" applyFont="1" applyFill="1" applyBorder="1" applyAlignment="1">
      <alignment horizontal="center" vertical="center" wrapText="1"/>
    </xf>
    <xf numFmtId="0" fontId="0" fillId="4" borderId="0" xfId="0" applyFill="1" applyAlignment="1">
      <alignment horizontal="center" vertical="center" wrapText="1"/>
    </xf>
    <xf numFmtId="0" fontId="0" fillId="4" borderId="5" xfId="0"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49" fontId="4" fillId="3" borderId="7"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49" fontId="4" fillId="3" borderId="8" xfId="0" applyNumberFormat="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0" fontId="2" fillId="4" borderId="1" xfId="0" applyFont="1" applyFill="1" applyBorder="1" applyAlignment="1">
      <alignment vertical="center" wrapText="1"/>
    </xf>
    <xf numFmtId="0" fontId="2" fillId="4" borderId="2" xfId="0" applyFont="1" applyFill="1" applyBorder="1" applyAlignment="1">
      <alignment vertical="center" wrapText="1"/>
    </xf>
    <xf numFmtId="49" fontId="6" fillId="2" borderId="7" xfId="0" applyNumberFormat="1" applyFont="1" applyFill="1" applyBorder="1" applyAlignment="1">
      <alignment wrapText="1"/>
    </xf>
    <xf numFmtId="49" fontId="6" fillId="2" borderId="0" xfId="0" applyNumberFormat="1" applyFont="1" applyFill="1" applyBorder="1" applyAlignment="1">
      <alignment wrapText="1"/>
    </xf>
    <xf numFmtId="49" fontId="6" fillId="2" borderId="10" xfId="0" applyNumberFormat="1" applyFont="1" applyFill="1" applyBorder="1" applyAlignment="1">
      <alignment wrapText="1"/>
    </xf>
    <xf numFmtId="49" fontId="6" fillId="2" borderId="8" xfId="0" applyNumberFormat="1" applyFont="1" applyFill="1" applyBorder="1" applyAlignment="1">
      <alignment wrapText="1"/>
    </xf>
    <xf numFmtId="49" fontId="6" fillId="2" borderId="5" xfId="0" applyNumberFormat="1" applyFont="1" applyFill="1" applyBorder="1" applyAlignment="1">
      <alignment wrapText="1"/>
    </xf>
    <xf numFmtId="49" fontId="6" fillId="2" borderId="3" xfId="0" applyNumberFormat="1" applyFont="1" applyFill="1" applyBorder="1" applyAlignment="1">
      <alignment wrapText="1"/>
    </xf>
    <xf numFmtId="0" fontId="0" fillId="8" borderId="1" xfId="0" applyFill="1" applyBorder="1" applyAlignment="1">
      <alignment wrapText="1"/>
    </xf>
    <xf numFmtId="0" fontId="0" fillId="8" borderId="19" xfId="0" applyFill="1" applyBorder="1" applyAlignment="1"/>
    <xf numFmtId="0" fontId="0" fillId="8" borderId="2" xfId="0" applyFill="1" applyBorder="1" applyAlignment="1"/>
    <xf numFmtId="0" fontId="0" fillId="8" borderId="6" xfId="0" applyFill="1" applyBorder="1" applyAlignment="1">
      <alignment horizontal="center" vertical="center" wrapText="1"/>
    </xf>
    <xf numFmtId="0" fontId="0" fillId="8" borderId="9" xfId="0" applyFill="1" applyBorder="1" applyAlignment="1">
      <alignment horizontal="center" vertical="center" wrapText="1"/>
    </xf>
    <xf numFmtId="0" fontId="0" fillId="8" borderId="7" xfId="0" applyFill="1" applyBorder="1" applyAlignment="1">
      <alignment horizontal="center" vertical="center" wrapText="1"/>
    </xf>
    <xf numFmtId="0" fontId="0" fillId="8" borderId="10" xfId="0" applyFill="1" applyBorder="1" applyAlignment="1">
      <alignment horizontal="center" vertical="center" wrapText="1"/>
    </xf>
    <xf numFmtId="0" fontId="0" fillId="8" borderId="8" xfId="0" applyFill="1" applyBorder="1" applyAlignment="1">
      <alignment horizontal="center" vertical="center" wrapText="1"/>
    </xf>
    <xf numFmtId="0" fontId="0" fillId="8" borderId="3" xfId="0" applyFill="1" applyBorder="1" applyAlignment="1">
      <alignment horizontal="center" vertical="center" wrapText="1"/>
    </xf>
    <xf numFmtId="0" fontId="0" fillId="10" borderId="6" xfId="0" applyFill="1" applyBorder="1" applyAlignment="1">
      <alignment horizontal="center" vertical="center" wrapText="1"/>
    </xf>
    <xf numFmtId="0" fontId="0" fillId="10" borderId="9" xfId="0" applyFill="1" applyBorder="1" applyAlignment="1">
      <alignment horizontal="center" vertical="center" wrapText="1"/>
    </xf>
    <xf numFmtId="0" fontId="0" fillId="10" borderId="7" xfId="0" applyFill="1" applyBorder="1" applyAlignment="1">
      <alignment horizontal="center" vertical="center" wrapText="1"/>
    </xf>
    <xf numFmtId="0" fontId="0" fillId="10" borderId="10" xfId="0" applyFill="1" applyBorder="1" applyAlignment="1">
      <alignment horizontal="center" vertical="center" wrapText="1"/>
    </xf>
    <xf numFmtId="0" fontId="0" fillId="10" borderId="8" xfId="0" applyFill="1" applyBorder="1" applyAlignment="1">
      <alignment horizontal="center" vertical="center" wrapText="1"/>
    </xf>
    <xf numFmtId="0" fontId="0" fillId="10" borderId="3" xfId="0"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11" fillId="4" borderId="12" xfId="0" applyFont="1" applyFill="1" applyBorder="1" applyAlignment="1">
      <alignment horizontal="center" vertical="center"/>
    </xf>
    <xf numFmtId="0" fontId="11" fillId="4" borderId="14" xfId="0" applyFont="1" applyFill="1" applyBorder="1" applyAlignment="1">
      <alignment horizontal="center" vertical="center"/>
    </xf>
    <xf numFmtId="0" fontId="11" fillId="4" borderId="0" xfId="0" applyFont="1" applyFill="1" applyBorder="1" applyAlignment="1">
      <alignment horizontal="center" vertical="center"/>
    </xf>
    <xf numFmtId="0" fontId="17" fillId="0" borderId="23"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49" fontId="19" fillId="2" borderId="23" xfId="0" applyNumberFormat="1" applyFont="1" applyFill="1" applyBorder="1" applyAlignment="1">
      <alignment horizontal="center" vertical="center" wrapText="1"/>
    </xf>
    <xf numFmtId="49" fontId="19" fillId="2" borderId="5" xfId="0" applyNumberFormat="1" applyFont="1" applyFill="1" applyBorder="1" applyAlignment="1">
      <alignment horizontal="center" vertical="center" wrapText="1"/>
    </xf>
    <xf numFmtId="49" fontId="19" fillId="2" borderId="3" xfId="0" applyNumberFormat="1" applyFont="1" applyFill="1" applyBorder="1" applyAlignment="1">
      <alignment horizontal="center" vertical="center" wrapText="1"/>
    </xf>
    <xf numFmtId="49" fontId="20" fillId="4" borderId="6" xfId="0" applyNumberFormat="1" applyFont="1" applyFill="1" applyBorder="1" applyAlignment="1">
      <alignment horizontal="center" vertical="center" wrapText="1"/>
    </xf>
    <xf numFmtId="49" fontId="20" fillId="4" borderId="24" xfId="0" applyNumberFormat="1" applyFont="1" applyFill="1" applyBorder="1" applyAlignment="1">
      <alignment horizontal="center" vertical="center" wrapText="1"/>
    </xf>
    <xf numFmtId="49" fontId="20" fillId="4" borderId="9" xfId="0" applyNumberFormat="1" applyFont="1" applyFill="1" applyBorder="1" applyAlignment="1">
      <alignment horizontal="center" vertical="center" wrapText="1"/>
    </xf>
    <xf numFmtId="49" fontId="20" fillId="4" borderId="7" xfId="0" applyNumberFormat="1" applyFont="1" applyFill="1" applyBorder="1" applyAlignment="1">
      <alignment horizontal="center" vertical="center" wrapText="1"/>
    </xf>
    <xf numFmtId="49" fontId="20" fillId="4" borderId="0" xfId="0" applyNumberFormat="1" applyFont="1" applyFill="1" applyBorder="1" applyAlignment="1">
      <alignment horizontal="center" vertical="center" wrapText="1"/>
    </xf>
    <xf numFmtId="49" fontId="20" fillId="4" borderId="10" xfId="0" applyNumberFormat="1" applyFont="1" applyFill="1" applyBorder="1" applyAlignment="1">
      <alignment horizontal="center" vertical="center" wrapText="1"/>
    </xf>
    <xf numFmtId="49" fontId="20" fillId="4" borderId="8" xfId="0" applyNumberFormat="1" applyFont="1" applyFill="1" applyBorder="1" applyAlignment="1">
      <alignment horizontal="center" vertical="center" wrapText="1"/>
    </xf>
    <xf numFmtId="49" fontId="20" fillId="4" borderId="5" xfId="0" applyNumberFormat="1" applyFont="1" applyFill="1" applyBorder="1" applyAlignment="1">
      <alignment horizontal="center" vertical="center" wrapText="1"/>
    </xf>
    <xf numFmtId="49" fontId="20" fillId="4" borderId="3" xfId="0" applyNumberFormat="1" applyFont="1" applyFill="1" applyBorder="1" applyAlignment="1">
      <alignment horizontal="center"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11" borderId="1" xfId="0" applyFont="1" applyFill="1" applyBorder="1" applyAlignment="1">
      <alignment horizontal="center" vertical="center" wrapText="1"/>
    </xf>
    <xf numFmtId="0" fontId="0" fillId="11" borderId="2" xfId="0" applyFill="1" applyBorder="1" applyAlignment="1">
      <alignment horizontal="center" vertical="center" wrapText="1"/>
    </xf>
    <xf numFmtId="0" fontId="2" fillId="9" borderId="6" xfId="0" applyFont="1" applyFill="1" applyBorder="1" applyAlignment="1">
      <alignment horizontal="center" vertical="center" wrapText="1"/>
    </xf>
    <xf numFmtId="0" fontId="2" fillId="9" borderId="24" xfId="0" applyFont="1" applyFill="1" applyBorder="1" applyAlignment="1">
      <alignment horizontal="center" vertical="center" wrapText="1"/>
    </xf>
    <xf numFmtId="0" fontId="0" fillId="0" borderId="9" xfId="0" applyBorder="1" applyAlignment="1"/>
    <xf numFmtId="0" fontId="2" fillId="9" borderId="7" xfId="0" applyFont="1" applyFill="1" applyBorder="1" applyAlignment="1">
      <alignment horizontal="center" vertical="center" wrapText="1"/>
    </xf>
    <xf numFmtId="0" fontId="2" fillId="9" borderId="0" xfId="0" applyFont="1" applyFill="1" applyBorder="1" applyAlignment="1">
      <alignment horizontal="center" vertical="center" wrapText="1"/>
    </xf>
    <xf numFmtId="0" fontId="0" fillId="0" borderId="10" xfId="0" applyBorder="1" applyAlignment="1"/>
    <xf numFmtId="0" fontId="2" fillId="9" borderId="8" xfId="0" applyFont="1" applyFill="1" applyBorder="1" applyAlignment="1">
      <alignment horizontal="center" vertical="center" wrapText="1"/>
    </xf>
    <xf numFmtId="0" fontId="2" fillId="9" borderId="5" xfId="0" applyFont="1" applyFill="1" applyBorder="1" applyAlignment="1">
      <alignment horizontal="center" vertical="center" wrapText="1"/>
    </xf>
    <xf numFmtId="0" fontId="0" fillId="0" borderId="3" xfId="0" applyBorder="1" applyAlignment="1"/>
    <xf numFmtId="0" fontId="18" fillId="13" borderId="23" xfId="0" applyFont="1" applyFill="1" applyBorder="1" applyAlignment="1">
      <alignment horizontal="center" vertical="center" wrapText="1"/>
    </xf>
    <xf numFmtId="0" fontId="18" fillId="13" borderId="21" xfId="0" applyFont="1" applyFill="1" applyBorder="1" applyAlignment="1">
      <alignment wrapText="1"/>
    </xf>
    <xf numFmtId="0" fontId="18" fillId="13" borderId="22" xfId="0" applyFont="1" applyFill="1" applyBorder="1" applyAlignment="1">
      <alignment wrapText="1"/>
    </xf>
    <xf numFmtId="0" fontId="2" fillId="7" borderId="1"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12" fillId="0" borderId="12" xfId="0" applyFont="1" applyBorder="1" applyAlignment="1"/>
    <xf numFmtId="0" fontId="12" fillId="0" borderId="13" xfId="0" applyFont="1" applyBorder="1" applyAlignment="1"/>
    <xf numFmtId="0" fontId="12" fillId="0" borderId="0" xfId="0" applyFont="1" applyBorder="1" applyAlignment="1"/>
    <xf numFmtId="0" fontId="12" fillId="0" borderId="15" xfId="0" applyFont="1" applyBorder="1" applyAlignment="1"/>
    <xf numFmtId="0" fontId="12" fillId="0" borderId="17" xfId="0" applyFont="1" applyBorder="1" applyAlignment="1"/>
    <xf numFmtId="0" fontId="12" fillId="0" borderId="18" xfId="0" applyFont="1" applyBorder="1" applyAlignment="1"/>
    <xf numFmtId="0" fontId="2" fillId="7" borderId="19" xfId="0" applyFont="1" applyFill="1" applyBorder="1" applyAlignment="1">
      <alignment horizontal="center" vertical="center" wrapText="1"/>
    </xf>
    <xf numFmtId="49" fontId="4" fillId="3" borderId="11" xfId="0" applyNumberFormat="1" applyFont="1" applyFill="1" applyBorder="1" applyAlignment="1">
      <alignment horizontal="center" vertical="center" wrapText="1"/>
    </xf>
    <xf numFmtId="49" fontId="4" fillId="3" borderId="13" xfId="0" applyNumberFormat="1" applyFont="1" applyFill="1" applyBorder="1" applyAlignment="1">
      <alignment horizontal="center" vertical="center" wrapText="1"/>
    </xf>
    <xf numFmtId="0" fontId="0" fillId="3" borderId="14"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0" fillId="0" borderId="0" xfId="0" applyBorder="1" applyAlignment="1">
      <alignment wrapText="1"/>
    </xf>
    <xf numFmtId="0" fontId="2" fillId="12" borderId="1" xfId="0" applyFont="1" applyFill="1" applyBorder="1" applyAlignment="1">
      <alignment horizontal="center" vertical="center" wrapText="1"/>
    </xf>
    <xf numFmtId="0" fontId="2" fillId="12" borderId="2" xfId="0" applyFont="1" applyFill="1" applyBorder="1" applyAlignment="1">
      <alignment horizontal="center" vertical="center" wrapText="1"/>
    </xf>
    <xf numFmtId="0" fontId="0" fillId="0" borderId="5" xfId="0" applyBorder="1" applyAlignment="1">
      <alignment wrapText="1"/>
    </xf>
    <xf numFmtId="0" fontId="0" fillId="8" borderId="1" xfId="0" applyFill="1" applyBorder="1" applyAlignment="1">
      <alignment horizontal="center" wrapText="1"/>
    </xf>
    <xf numFmtId="0" fontId="0" fillId="8" borderId="19" xfId="0" applyFill="1" applyBorder="1" applyAlignment="1">
      <alignment horizontal="center" wrapText="1"/>
    </xf>
    <xf numFmtId="0" fontId="0" fillId="8" borderId="2" xfId="0" applyFill="1" applyBorder="1" applyAlignment="1">
      <alignment horizontal="center" wrapText="1"/>
    </xf>
    <xf numFmtId="0" fontId="2" fillId="10" borderId="1" xfId="0" applyFont="1" applyFill="1" applyBorder="1" applyAlignment="1">
      <alignment horizontal="center" vertical="center" wrapText="1"/>
    </xf>
    <xf numFmtId="0" fontId="0" fillId="10" borderId="2" xfId="0" applyFill="1" applyBorder="1" applyAlignment="1">
      <alignment horizontal="center" vertical="center" wrapText="1"/>
    </xf>
  </cellXfs>
  <cellStyles count="1">
    <cellStyle name="Normale" xfId="0" builtinId="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1</xdr:col>
      <xdr:colOff>0</xdr:colOff>
      <xdr:row>7</xdr:row>
      <xdr:rowOff>239359</xdr:rowOff>
    </xdr:to>
    <xdr:pic>
      <xdr:nvPicPr>
        <xdr:cNvPr id="2" name="Immagine 1" descr="LOGO_AICS_ITA_V-N.png">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620"/>
          <a:ext cx="1783080" cy="14433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1752600</xdr:colOff>
      <xdr:row>7</xdr:row>
      <xdr:rowOff>253647</xdr:rowOff>
    </xdr:to>
    <xdr:pic>
      <xdr:nvPicPr>
        <xdr:cNvPr id="3" name="Immagine 2" descr="LOGO_AICS_ITA_V-N.png">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52600" cy="144331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1752600</xdr:colOff>
      <xdr:row>7</xdr:row>
      <xdr:rowOff>231738</xdr:rowOff>
    </xdr:to>
    <xdr:pic>
      <xdr:nvPicPr>
        <xdr:cNvPr id="2" name="Immagine 1" descr="LOGO_AICS_ITA_V-N.png">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52600" cy="1443318"/>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4"/>
  <sheetViews>
    <sheetView workbookViewId="0">
      <selection activeCell="C37" sqref="C37"/>
    </sheetView>
  </sheetViews>
  <sheetFormatPr defaultRowHeight="14.4" x14ac:dyDescent="0.3"/>
  <cols>
    <col min="1" max="1" width="40.77734375" customWidth="1"/>
    <col min="2" max="2" width="45.6640625" customWidth="1"/>
    <col min="3" max="3" width="106.44140625" customWidth="1"/>
  </cols>
  <sheetData>
    <row r="1" spans="1:3" x14ac:dyDescent="0.3">
      <c r="A1" s="98" t="s">
        <v>90</v>
      </c>
      <c r="B1" s="98" t="s">
        <v>91</v>
      </c>
      <c r="C1" s="98" t="s">
        <v>92</v>
      </c>
    </row>
    <row r="2" spans="1:3" ht="140.4" x14ac:dyDescent="0.3">
      <c r="A2" s="83" t="s">
        <v>95</v>
      </c>
      <c r="B2" s="83"/>
      <c r="C2" s="83" t="s">
        <v>102</v>
      </c>
    </row>
    <row r="3" spans="1:3" ht="78" x14ac:dyDescent="0.3">
      <c r="A3" s="83" t="s">
        <v>95</v>
      </c>
      <c r="B3" s="83"/>
      <c r="C3" s="83" t="s">
        <v>99</v>
      </c>
    </row>
    <row r="4" spans="1:3" ht="93.6" x14ac:dyDescent="0.3">
      <c r="A4" s="84" t="s">
        <v>93</v>
      </c>
      <c r="B4" s="85" t="s">
        <v>97</v>
      </c>
      <c r="C4" s="85" t="s">
        <v>158</v>
      </c>
    </row>
    <row r="5" spans="1:3" ht="62.4" x14ac:dyDescent="0.3">
      <c r="A5" s="85"/>
      <c r="B5" s="85" t="s">
        <v>97</v>
      </c>
      <c r="C5" s="85" t="s">
        <v>159</v>
      </c>
    </row>
    <row r="6" spans="1:3" ht="15.6" x14ac:dyDescent="0.3">
      <c r="A6" s="85"/>
      <c r="B6" s="85" t="s">
        <v>104</v>
      </c>
      <c r="C6" s="85" t="s">
        <v>103</v>
      </c>
    </row>
    <row r="7" spans="1:3" ht="124.8" x14ac:dyDescent="0.3">
      <c r="A7" s="85"/>
      <c r="B7" s="85" t="s">
        <v>105</v>
      </c>
      <c r="C7" s="85" t="s">
        <v>160</v>
      </c>
    </row>
    <row r="8" spans="1:3" ht="46.8" x14ac:dyDescent="0.3">
      <c r="A8" s="85"/>
      <c r="B8" s="85" t="s">
        <v>106</v>
      </c>
      <c r="C8" s="85" t="s">
        <v>107</v>
      </c>
    </row>
    <row r="9" spans="1:3" ht="31.2" x14ac:dyDescent="0.3">
      <c r="A9" s="85"/>
      <c r="B9" s="85" t="s">
        <v>108</v>
      </c>
      <c r="C9" s="85" t="s">
        <v>109</v>
      </c>
    </row>
    <row r="10" spans="1:3" ht="46.8" x14ac:dyDescent="0.3">
      <c r="A10" s="85"/>
      <c r="B10" s="85" t="s">
        <v>110</v>
      </c>
      <c r="C10" s="85" t="s">
        <v>111</v>
      </c>
    </row>
    <row r="11" spans="1:3" ht="46.8" x14ac:dyDescent="0.3">
      <c r="A11" s="85"/>
      <c r="B11" s="85" t="s">
        <v>112</v>
      </c>
      <c r="C11" s="85" t="s">
        <v>113</v>
      </c>
    </row>
    <row r="12" spans="1:3" ht="78" x14ac:dyDescent="0.3">
      <c r="A12" s="85"/>
      <c r="B12" s="85" t="s">
        <v>114</v>
      </c>
      <c r="C12" s="85" t="s">
        <v>115</v>
      </c>
    </row>
    <row r="13" spans="1:3" ht="31.2" x14ac:dyDescent="0.3">
      <c r="A13" s="85"/>
      <c r="B13" s="85" t="s">
        <v>116</v>
      </c>
      <c r="C13" s="85" t="s">
        <v>117</v>
      </c>
    </row>
    <row r="14" spans="1:3" ht="31.2" x14ac:dyDescent="0.3">
      <c r="A14" s="86" t="s">
        <v>96</v>
      </c>
      <c r="B14" s="87"/>
      <c r="C14" s="87"/>
    </row>
    <row r="15" spans="1:3" ht="187.2" x14ac:dyDescent="0.3">
      <c r="A15" s="87"/>
      <c r="B15" s="87" t="s">
        <v>94</v>
      </c>
      <c r="C15" s="87" t="s">
        <v>161</v>
      </c>
    </row>
    <row r="16" spans="1:3" ht="31.2" x14ac:dyDescent="0.3">
      <c r="A16" s="87"/>
      <c r="B16" s="87" t="s">
        <v>118</v>
      </c>
      <c r="C16" s="87" t="s">
        <v>119</v>
      </c>
    </row>
    <row r="17" spans="1:3" ht="109.2" x14ac:dyDescent="0.3">
      <c r="A17" s="87"/>
      <c r="B17" s="87" t="s">
        <v>120</v>
      </c>
      <c r="C17" s="87" t="s">
        <v>121</v>
      </c>
    </row>
    <row r="18" spans="1:3" ht="62.4" x14ac:dyDescent="0.3">
      <c r="A18" s="87"/>
      <c r="B18" s="87" t="s">
        <v>122</v>
      </c>
      <c r="C18" s="87" t="s">
        <v>162</v>
      </c>
    </row>
    <row r="19" spans="1:3" ht="46.8" x14ac:dyDescent="0.3">
      <c r="A19" s="87"/>
      <c r="B19" s="87" t="s">
        <v>123</v>
      </c>
      <c r="C19" s="87" t="s">
        <v>124</v>
      </c>
    </row>
    <row r="20" spans="1:3" ht="46.8" x14ac:dyDescent="0.3">
      <c r="A20" s="87"/>
      <c r="B20" s="87" t="s">
        <v>125</v>
      </c>
      <c r="C20" s="87" t="s">
        <v>126</v>
      </c>
    </row>
    <row r="21" spans="1:3" ht="62.4" x14ac:dyDescent="0.3">
      <c r="A21" s="87"/>
      <c r="B21" s="87" t="s">
        <v>76</v>
      </c>
      <c r="C21" s="87" t="s">
        <v>163</v>
      </c>
    </row>
    <row r="22" spans="1:3" ht="48" customHeight="1" x14ac:dyDescent="0.3">
      <c r="A22" s="87"/>
      <c r="B22" s="87" t="s">
        <v>127</v>
      </c>
      <c r="C22" s="87" t="s">
        <v>101</v>
      </c>
    </row>
    <row r="23" spans="1:3" ht="202.2" customHeight="1" x14ac:dyDescent="0.3">
      <c r="A23" s="87"/>
      <c r="B23" s="87" t="s">
        <v>87</v>
      </c>
      <c r="C23" s="87" t="s">
        <v>136</v>
      </c>
    </row>
    <row r="24" spans="1:3" ht="46.8" x14ac:dyDescent="0.3">
      <c r="A24" s="87"/>
      <c r="B24" s="87" t="s">
        <v>129</v>
      </c>
      <c r="C24" s="87" t="s">
        <v>128</v>
      </c>
    </row>
    <row r="25" spans="1:3" ht="31.2" x14ac:dyDescent="0.3">
      <c r="A25" s="87"/>
      <c r="B25" s="87" t="s">
        <v>130</v>
      </c>
      <c r="C25" s="87" t="s">
        <v>135</v>
      </c>
    </row>
    <row r="26" spans="1:3" ht="46.8" x14ac:dyDescent="0.3">
      <c r="A26" s="87"/>
      <c r="B26" s="87" t="s">
        <v>131</v>
      </c>
      <c r="C26" s="87" t="s">
        <v>132</v>
      </c>
    </row>
    <row r="27" spans="1:3" ht="46.8" x14ac:dyDescent="0.3">
      <c r="A27" s="87"/>
      <c r="B27" s="87" t="s">
        <v>133</v>
      </c>
      <c r="C27" s="87" t="s">
        <v>134</v>
      </c>
    </row>
    <row r="28" spans="1:3" ht="109.2" x14ac:dyDescent="0.3">
      <c r="A28" s="87"/>
      <c r="B28" s="87" t="s">
        <v>137</v>
      </c>
      <c r="C28" s="87" t="s">
        <v>138</v>
      </c>
    </row>
    <row r="29" spans="1:3" ht="31.2" x14ac:dyDescent="0.3">
      <c r="A29" s="87"/>
      <c r="B29" s="87" t="s">
        <v>139</v>
      </c>
      <c r="C29" s="87" t="s">
        <v>140</v>
      </c>
    </row>
    <row r="30" spans="1:3" ht="276" customHeight="1" x14ac:dyDescent="0.3">
      <c r="A30" s="96" t="s">
        <v>98</v>
      </c>
      <c r="B30" s="97" t="s">
        <v>100</v>
      </c>
      <c r="C30" s="97" t="s">
        <v>157</v>
      </c>
    </row>
    <row r="31" spans="1:3" ht="76.8" customHeight="1" x14ac:dyDescent="0.3">
      <c r="A31" s="97"/>
      <c r="B31" s="97" t="s">
        <v>141</v>
      </c>
      <c r="C31" s="97" t="s">
        <v>142</v>
      </c>
    </row>
    <row r="32" spans="1:3" ht="109.2" x14ac:dyDescent="0.3">
      <c r="A32" s="97"/>
      <c r="B32" s="97" t="s">
        <v>143</v>
      </c>
      <c r="C32" s="97" t="s">
        <v>144</v>
      </c>
    </row>
    <row r="33" spans="1:3" ht="31.2" x14ac:dyDescent="0.3">
      <c r="A33" s="97"/>
      <c r="B33" s="97" t="s">
        <v>145</v>
      </c>
      <c r="C33" s="97" t="s">
        <v>164</v>
      </c>
    </row>
    <row r="34" spans="1:3" ht="62.4" x14ac:dyDescent="0.3">
      <c r="A34" s="97"/>
      <c r="B34" s="97" t="s">
        <v>146</v>
      </c>
      <c r="C34" s="97" t="s">
        <v>165</v>
      </c>
    </row>
    <row r="35" spans="1:3" ht="31.2" x14ac:dyDescent="0.3">
      <c r="A35" s="97"/>
      <c r="B35" s="97" t="s">
        <v>147</v>
      </c>
      <c r="C35" s="97" t="s">
        <v>166</v>
      </c>
    </row>
    <row r="36" spans="1:3" ht="31.2" x14ac:dyDescent="0.3">
      <c r="A36" s="97"/>
      <c r="B36" s="97" t="s">
        <v>148</v>
      </c>
      <c r="C36" s="97" t="s">
        <v>149</v>
      </c>
    </row>
    <row r="37" spans="1:3" ht="31.2" x14ac:dyDescent="0.3">
      <c r="A37" s="97"/>
      <c r="B37" s="97" t="s">
        <v>150</v>
      </c>
      <c r="C37" s="97" t="s">
        <v>167</v>
      </c>
    </row>
    <row r="38" spans="1:3" ht="46.8" x14ac:dyDescent="0.3">
      <c r="A38" s="97"/>
      <c r="B38" s="97" t="s">
        <v>151</v>
      </c>
      <c r="C38" s="97" t="s">
        <v>153</v>
      </c>
    </row>
    <row r="39" spans="1:3" ht="46.8" x14ac:dyDescent="0.3">
      <c r="A39" s="97"/>
      <c r="B39" s="97" t="s">
        <v>152</v>
      </c>
      <c r="C39" s="97" t="s">
        <v>154</v>
      </c>
    </row>
    <row r="40" spans="1:3" ht="46.8" x14ac:dyDescent="0.3">
      <c r="A40" s="97"/>
      <c r="B40" s="97" t="s">
        <v>155</v>
      </c>
      <c r="C40" s="97" t="s">
        <v>156</v>
      </c>
    </row>
    <row r="41" spans="1:3" x14ac:dyDescent="0.3">
      <c r="A41" s="88"/>
      <c r="B41" s="88"/>
      <c r="C41" s="88"/>
    </row>
    <row r="42" spans="1:3" x14ac:dyDescent="0.3">
      <c r="A42" s="88"/>
      <c r="B42" s="88"/>
      <c r="C42" s="88"/>
    </row>
    <row r="43" spans="1:3" x14ac:dyDescent="0.3">
      <c r="A43" s="88"/>
      <c r="B43" s="88"/>
      <c r="C43" s="88"/>
    </row>
    <row r="44" spans="1:3" x14ac:dyDescent="0.3">
      <c r="A44" s="88"/>
      <c r="B44" s="88"/>
      <c r="C44" s="88"/>
    </row>
    <row r="45" spans="1:3" x14ac:dyDescent="0.3">
      <c r="A45" s="88"/>
      <c r="B45" s="88"/>
      <c r="C45" s="88"/>
    </row>
    <row r="46" spans="1:3" x14ac:dyDescent="0.3">
      <c r="A46" s="88"/>
      <c r="B46" s="88"/>
      <c r="C46" s="88"/>
    </row>
    <row r="47" spans="1:3" x14ac:dyDescent="0.3">
      <c r="A47" s="88"/>
      <c r="B47" s="88"/>
      <c r="C47" s="88"/>
    </row>
    <row r="48" spans="1:3" x14ac:dyDescent="0.3">
      <c r="A48" s="88"/>
      <c r="B48" s="88"/>
      <c r="C48" s="88"/>
    </row>
    <row r="49" spans="1:3" x14ac:dyDescent="0.3">
      <c r="A49" s="88"/>
      <c r="B49" s="88"/>
      <c r="C49" s="88"/>
    </row>
    <row r="50" spans="1:3" x14ac:dyDescent="0.3">
      <c r="A50" s="88"/>
      <c r="B50" s="88"/>
      <c r="C50" s="88"/>
    </row>
    <row r="51" spans="1:3" x14ac:dyDescent="0.3">
      <c r="A51" s="88"/>
      <c r="B51" s="88"/>
      <c r="C51" s="88"/>
    </row>
    <row r="52" spans="1:3" x14ac:dyDescent="0.3">
      <c r="A52" s="88"/>
      <c r="B52" s="88"/>
      <c r="C52" s="88"/>
    </row>
    <row r="53" spans="1:3" x14ac:dyDescent="0.3">
      <c r="A53" s="88"/>
      <c r="B53" s="88"/>
      <c r="C53" s="88"/>
    </row>
    <row r="54" spans="1:3" x14ac:dyDescent="0.3">
      <c r="A54" s="88"/>
      <c r="B54" s="88"/>
      <c r="C54" s="88"/>
    </row>
    <row r="55" spans="1:3" x14ac:dyDescent="0.3">
      <c r="A55" s="88"/>
      <c r="B55" s="88"/>
      <c r="C55" s="88"/>
    </row>
    <row r="56" spans="1:3" x14ac:dyDescent="0.3">
      <c r="A56" s="88"/>
      <c r="B56" s="88"/>
      <c r="C56" s="88"/>
    </row>
    <row r="57" spans="1:3" x14ac:dyDescent="0.3">
      <c r="A57" s="88"/>
      <c r="B57" s="88"/>
      <c r="C57" s="88"/>
    </row>
    <row r="58" spans="1:3" x14ac:dyDescent="0.3">
      <c r="A58" s="88"/>
      <c r="B58" s="88"/>
      <c r="C58" s="88"/>
    </row>
    <row r="59" spans="1:3" x14ac:dyDescent="0.3">
      <c r="A59" s="88"/>
      <c r="B59" s="88"/>
      <c r="C59" s="88"/>
    </row>
    <row r="60" spans="1:3" x14ac:dyDescent="0.3">
      <c r="A60" s="88"/>
      <c r="B60" s="88"/>
      <c r="C60" s="88"/>
    </row>
    <row r="61" spans="1:3" x14ac:dyDescent="0.3">
      <c r="A61" s="88"/>
      <c r="B61" s="88"/>
      <c r="C61" s="88"/>
    </row>
    <row r="62" spans="1:3" x14ac:dyDescent="0.3">
      <c r="A62" s="88"/>
      <c r="B62" s="88"/>
      <c r="C62" s="88"/>
    </row>
    <row r="63" spans="1:3" x14ac:dyDescent="0.3">
      <c r="A63" s="88"/>
      <c r="B63" s="88"/>
      <c r="C63" s="88"/>
    </row>
    <row r="64" spans="1:3" x14ac:dyDescent="0.3">
      <c r="A64" s="88"/>
      <c r="B64" s="88"/>
      <c r="C64" s="88"/>
    </row>
    <row r="65" spans="1:3" x14ac:dyDescent="0.3">
      <c r="A65" s="88"/>
      <c r="B65" s="88"/>
      <c r="C65" s="88"/>
    </row>
    <row r="66" spans="1:3" x14ac:dyDescent="0.3">
      <c r="A66" s="88"/>
      <c r="B66" s="88"/>
      <c r="C66" s="88"/>
    </row>
    <row r="67" spans="1:3" x14ac:dyDescent="0.3">
      <c r="A67" s="88"/>
      <c r="B67" s="88"/>
      <c r="C67" s="88"/>
    </row>
    <row r="68" spans="1:3" x14ac:dyDescent="0.3">
      <c r="A68" s="88"/>
      <c r="B68" s="88"/>
      <c r="C68" s="88"/>
    </row>
    <row r="69" spans="1:3" x14ac:dyDescent="0.3">
      <c r="A69" s="88"/>
      <c r="B69" s="88"/>
      <c r="C69" s="88"/>
    </row>
    <row r="70" spans="1:3" x14ac:dyDescent="0.3">
      <c r="A70" s="88"/>
      <c r="B70" s="88"/>
      <c r="C70" s="88"/>
    </row>
    <row r="71" spans="1:3" x14ac:dyDescent="0.3">
      <c r="A71" s="88"/>
      <c r="B71" s="88"/>
      <c r="C71" s="88"/>
    </row>
    <row r="72" spans="1:3" x14ac:dyDescent="0.3">
      <c r="A72" s="88"/>
      <c r="B72" s="88"/>
      <c r="C72" s="88"/>
    </row>
    <row r="73" spans="1:3" x14ac:dyDescent="0.3">
      <c r="A73" s="88"/>
      <c r="B73" s="88"/>
      <c r="C73" s="88"/>
    </row>
    <row r="74" spans="1:3" x14ac:dyDescent="0.3">
      <c r="A74" s="88"/>
      <c r="B74" s="88"/>
      <c r="C74" s="88"/>
    </row>
    <row r="75" spans="1:3" x14ac:dyDescent="0.3">
      <c r="A75" s="88"/>
      <c r="B75" s="88"/>
      <c r="C75" s="88"/>
    </row>
    <row r="76" spans="1:3" x14ac:dyDescent="0.3">
      <c r="A76" s="88"/>
      <c r="B76" s="88"/>
      <c r="C76" s="88"/>
    </row>
    <row r="77" spans="1:3" x14ac:dyDescent="0.3">
      <c r="A77" s="88"/>
      <c r="B77" s="88"/>
      <c r="C77" s="88"/>
    </row>
    <row r="78" spans="1:3" x14ac:dyDescent="0.3">
      <c r="A78" s="88"/>
      <c r="B78" s="88"/>
      <c r="C78" s="88"/>
    </row>
    <row r="79" spans="1:3" x14ac:dyDescent="0.3">
      <c r="A79" s="88"/>
      <c r="B79" s="88"/>
      <c r="C79" s="88"/>
    </row>
    <row r="80" spans="1:3" x14ac:dyDescent="0.3">
      <c r="A80" s="88"/>
      <c r="B80" s="88"/>
      <c r="C80" s="88"/>
    </row>
    <row r="81" spans="1:3" x14ac:dyDescent="0.3">
      <c r="A81" s="88"/>
      <c r="B81" s="88"/>
      <c r="C81" s="88"/>
    </row>
    <row r="82" spans="1:3" x14ac:dyDescent="0.3">
      <c r="A82" s="88"/>
      <c r="B82" s="88"/>
      <c r="C82" s="88"/>
    </row>
    <row r="83" spans="1:3" x14ac:dyDescent="0.3">
      <c r="A83" s="88"/>
      <c r="B83" s="88"/>
      <c r="C83" s="88"/>
    </row>
    <row r="84" spans="1:3" x14ac:dyDescent="0.3">
      <c r="A84" s="88"/>
      <c r="B84" s="88"/>
      <c r="C84" s="88"/>
    </row>
    <row r="85" spans="1:3" x14ac:dyDescent="0.3">
      <c r="A85" s="88"/>
      <c r="B85" s="88"/>
      <c r="C85" s="88"/>
    </row>
    <row r="86" spans="1:3" x14ac:dyDescent="0.3">
      <c r="A86" s="88"/>
      <c r="B86" s="88"/>
      <c r="C86" s="88"/>
    </row>
    <row r="87" spans="1:3" x14ac:dyDescent="0.3">
      <c r="A87" s="88"/>
      <c r="B87" s="88"/>
      <c r="C87" s="88"/>
    </row>
    <row r="88" spans="1:3" x14ac:dyDescent="0.3">
      <c r="A88" s="88"/>
      <c r="B88" s="88"/>
      <c r="C88" s="88"/>
    </row>
    <row r="89" spans="1:3" x14ac:dyDescent="0.3">
      <c r="A89" s="88"/>
      <c r="B89" s="88"/>
      <c r="C89" s="88"/>
    </row>
    <row r="90" spans="1:3" x14ac:dyDescent="0.3">
      <c r="A90" s="88"/>
      <c r="B90" s="88"/>
      <c r="C90" s="88"/>
    </row>
    <row r="91" spans="1:3" x14ac:dyDescent="0.3">
      <c r="A91" s="88"/>
      <c r="B91" s="88"/>
      <c r="C91" s="88"/>
    </row>
    <row r="92" spans="1:3" x14ac:dyDescent="0.3">
      <c r="A92" s="88"/>
      <c r="B92" s="88"/>
      <c r="C92" s="88"/>
    </row>
    <row r="93" spans="1:3" x14ac:dyDescent="0.3">
      <c r="A93" s="88"/>
      <c r="B93" s="88"/>
      <c r="C93" s="88"/>
    </row>
    <row r="94" spans="1:3" x14ac:dyDescent="0.3">
      <c r="A94" s="88"/>
      <c r="B94" s="88"/>
      <c r="C94" s="88"/>
    </row>
    <row r="95" spans="1:3" x14ac:dyDescent="0.3">
      <c r="A95" s="88"/>
      <c r="B95" s="88"/>
      <c r="C95" s="88"/>
    </row>
    <row r="96" spans="1:3" x14ac:dyDescent="0.3">
      <c r="A96" s="88"/>
      <c r="B96" s="88"/>
      <c r="C96" s="88"/>
    </row>
    <row r="97" spans="1:3" x14ac:dyDescent="0.3">
      <c r="A97" s="88"/>
      <c r="B97" s="88"/>
      <c r="C97" s="88"/>
    </row>
    <row r="98" spans="1:3" x14ac:dyDescent="0.3">
      <c r="A98" s="88"/>
      <c r="B98" s="88"/>
      <c r="C98" s="88"/>
    </row>
    <row r="99" spans="1:3" x14ac:dyDescent="0.3">
      <c r="A99" s="88"/>
      <c r="B99" s="88"/>
      <c r="C99" s="88"/>
    </row>
    <row r="100" spans="1:3" x14ac:dyDescent="0.3">
      <c r="A100" s="88"/>
      <c r="B100" s="88"/>
      <c r="C100" s="88"/>
    </row>
    <row r="101" spans="1:3" x14ac:dyDescent="0.3">
      <c r="A101" s="88"/>
      <c r="B101" s="88"/>
      <c r="C101" s="88"/>
    </row>
    <row r="102" spans="1:3" x14ac:dyDescent="0.3">
      <c r="A102" s="88"/>
      <c r="B102" s="88"/>
      <c r="C102" s="88"/>
    </row>
    <row r="103" spans="1:3" x14ac:dyDescent="0.3">
      <c r="A103" s="88"/>
      <c r="B103" s="88"/>
      <c r="C103" s="88"/>
    </row>
    <row r="104" spans="1:3" x14ac:dyDescent="0.3">
      <c r="A104" s="88"/>
      <c r="B104" s="88"/>
      <c r="C104" s="88"/>
    </row>
    <row r="105" spans="1:3" x14ac:dyDescent="0.3">
      <c r="A105" s="88"/>
      <c r="B105" s="88"/>
      <c r="C105" s="88"/>
    </row>
    <row r="106" spans="1:3" x14ac:dyDescent="0.3">
      <c r="A106" s="88"/>
      <c r="B106" s="88"/>
      <c r="C106" s="88"/>
    </row>
    <row r="107" spans="1:3" x14ac:dyDescent="0.3">
      <c r="A107" s="88"/>
      <c r="B107" s="88"/>
      <c r="C107" s="88"/>
    </row>
    <row r="108" spans="1:3" x14ac:dyDescent="0.3">
      <c r="A108" s="88"/>
      <c r="B108" s="88"/>
      <c r="C108" s="88"/>
    </row>
    <row r="109" spans="1:3" x14ac:dyDescent="0.3">
      <c r="A109" s="88"/>
      <c r="B109" s="88"/>
      <c r="C109" s="88"/>
    </row>
    <row r="110" spans="1:3" x14ac:dyDescent="0.3">
      <c r="A110" s="88"/>
      <c r="B110" s="88"/>
      <c r="C110" s="88"/>
    </row>
    <row r="111" spans="1:3" x14ac:dyDescent="0.3">
      <c r="A111" s="88"/>
      <c r="B111" s="88"/>
      <c r="C111" s="88"/>
    </row>
    <row r="112" spans="1:3" x14ac:dyDescent="0.3">
      <c r="A112" s="81"/>
      <c r="B112" s="81"/>
      <c r="C112" s="81"/>
    </row>
    <row r="113" spans="1:3" x14ac:dyDescent="0.3">
      <c r="A113" s="81"/>
      <c r="B113" s="81"/>
      <c r="C113" s="81"/>
    </row>
    <row r="114" spans="1:3" x14ac:dyDescent="0.3">
      <c r="A114" s="81"/>
      <c r="B114" s="81"/>
      <c r="C114" s="81"/>
    </row>
    <row r="115" spans="1:3" x14ac:dyDescent="0.3">
      <c r="A115" s="81"/>
      <c r="B115" s="81"/>
      <c r="C115" s="81"/>
    </row>
    <row r="116" spans="1:3" x14ac:dyDescent="0.3">
      <c r="A116" s="81"/>
      <c r="B116" s="81"/>
      <c r="C116" s="81"/>
    </row>
    <row r="117" spans="1:3" x14ac:dyDescent="0.3">
      <c r="A117" s="81"/>
      <c r="B117" s="81"/>
      <c r="C117" s="81"/>
    </row>
    <row r="118" spans="1:3" x14ac:dyDescent="0.3">
      <c r="A118" s="81"/>
      <c r="B118" s="81"/>
      <c r="C118" s="81"/>
    </row>
    <row r="119" spans="1:3" x14ac:dyDescent="0.3">
      <c r="A119" s="81"/>
      <c r="B119" s="81"/>
      <c r="C119" s="81"/>
    </row>
    <row r="120" spans="1:3" x14ac:dyDescent="0.3">
      <c r="A120" s="81"/>
      <c r="B120" s="81"/>
      <c r="C120" s="81"/>
    </row>
    <row r="121" spans="1:3" x14ac:dyDescent="0.3">
      <c r="A121" s="81"/>
      <c r="B121" s="81"/>
      <c r="C121" s="81"/>
    </row>
    <row r="122" spans="1:3" x14ac:dyDescent="0.3">
      <c r="A122" s="81"/>
      <c r="B122" s="81"/>
      <c r="C122" s="81"/>
    </row>
    <row r="123" spans="1:3" x14ac:dyDescent="0.3">
      <c r="A123" s="81"/>
      <c r="B123" s="81"/>
      <c r="C123" s="81"/>
    </row>
    <row r="124" spans="1:3" x14ac:dyDescent="0.3">
      <c r="A124" s="81"/>
      <c r="B124" s="81"/>
      <c r="C124" s="81"/>
    </row>
    <row r="125" spans="1:3" x14ac:dyDescent="0.3">
      <c r="A125" s="81"/>
      <c r="B125" s="81"/>
      <c r="C125" s="81"/>
    </row>
    <row r="126" spans="1:3" x14ac:dyDescent="0.3">
      <c r="A126" s="81"/>
      <c r="B126" s="81"/>
      <c r="C126" s="81"/>
    </row>
    <row r="127" spans="1:3" x14ac:dyDescent="0.3">
      <c r="A127" s="81"/>
      <c r="B127" s="81"/>
      <c r="C127" s="81"/>
    </row>
    <row r="128" spans="1:3" x14ac:dyDescent="0.3">
      <c r="A128" s="81"/>
      <c r="B128" s="81"/>
      <c r="C128" s="81"/>
    </row>
    <row r="129" spans="1:3" x14ac:dyDescent="0.3">
      <c r="A129" s="81"/>
      <c r="B129" s="81"/>
      <c r="C129" s="81"/>
    </row>
    <row r="130" spans="1:3" x14ac:dyDescent="0.3">
      <c r="A130" s="81"/>
      <c r="B130" s="81"/>
      <c r="C130" s="81"/>
    </row>
    <row r="131" spans="1:3" x14ac:dyDescent="0.3">
      <c r="A131" s="81"/>
      <c r="B131" s="81"/>
      <c r="C131" s="81"/>
    </row>
    <row r="132" spans="1:3" x14ac:dyDescent="0.3">
      <c r="A132" s="81"/>
      <c r="B132" s="81"/>
      <c r="C132" s="81"/>
    </row>
    <row r="133" spans="1:3" x14ac:dyDescent="0.3">
      <c r="A133" s="81"/>
      <c r="B133" s="81"/>
      <c r="C133" s="81"/>
    </row>
    <row r="134" spans="1:3" x14ac:dyDescent="0.3">
      <c r="A134" s="81"/>
      <c r="B134" s="81"/>
      <c r="C134" s="81"/>
    </row>
  </sheetData>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activeCell="I53" sqref="I53"/>
    </sheetView>
  </sheetViews>
  <sheetFormatPr defaultRowHeight="14.4" x14ac:dyDescent="0.3"/>
  <cols>
    <col min="1" max="1" width="26" style="13" customWidth="1"/>
    <col min="2" max="2" width="13" customWidth="1"/>
    <col min="3" max="3" width="11.109375" customWidth="1"/>
    <col min="4" max="4" width="10.6640625" customWidth="1"/>
    <col min="5" max="5" width="10.88671875" customWidth="1"/>
    <col min="6" max="6" width="10.6640625" customWidth="1"/>
    <col min="7" max="7" width="11.44140625" customWidth="1"/>
    <col min="8" max="8" width="13" customWidth="1"/>
    <col min="9" max="9" width="56.5546875" customWidth="1"/>
  </cols>
  <sheetData>
    <row r="1" spans="1:9" s="17" customFormat="1" x14ac:dyDescent="0.3">
      <c r="A1" s="101" t="s">
        <v>52</v>
      </c>
      <c r="B1" s="102"/>
      <c r="C1" s="102"/>
      <c r="D1" s="102"/>
      <c r="E1" s="102"/>
      <c r="F1" s="102"/>
      <c r="G1" s="102"/>
      <c r="H1" s="103"/>
    </row>
    <row r="2" spans="1:9" s="17" customFormat="1" x14ac:dyDescent="0.3">
      <c r="A2" s="104"/>
      <c r="B2" s="105"/>
      <c r="C2" s="105"/>
      <c r="D2" s="105"/>
      <c r="E2" s="105"/>
      <c r="F2" s="105"/>
      <c r="G2" s="105"/>
      <c r="H2" s="106"/>
    </row>
    <row r="3" spans="1:9" s="17" customFormat="1" ht="15" thickBot="1" x14ac:dyDescent="0.35">
      <c r="A3" s="107"/>
      <c r="B3" s="108"/>
      <c r="C3" s="108"/>
      <c r="D3" s="108"/>
      <c r="E3" s="108"/>
      <c r="F3" s="108"/>
      <c r="G3" s="105"/>
      <c r="H3" s="106"/>
    </row>
    <row r="4" spans="1:9" s="4" customFormat="1" ht="22.2" customHeight="1" x14ac:dyDescent="0.25">
      <c r="A4" s="111"/>
      <c r="B4" s="122" t="str">
        <f>'PF Rap. Intermedio e Finale '!B4</f>
        <v xml:space="preserve">Soggetto Esecutore: </v>
      </c>
      <c r="C4" s="123"/>
      <c r="D4" s="123"/>
      <c r="E4" s="123"/>
      <c r="F4" s="124"/>
      <c r="G4" s="114" t="s">
        <v>10</v>
      </c>
      <c r="H4" s="115"/>
    </row>
    <row r="5" spans="1:9" s="4" customFormat="1" ht="21.6" customHeight="1" x14ac:dyDescent="0.25">
      <c r="A5" s="112"/>
      <c r="B5" s="122" t="str">
        <f>'PF Rap. Intermedio e Finale '!B5</f>
        <v>Titolo del progetto</v>
      </c>
      <c r="C5" s="123"/>
      <c r="D5" s="123"/>
      <c r="E5" s="123"/>
      <c r="F5" s="124"/>
      <c r="G5" s="116"/>
      <c r="H5" s="117"/>
    </row>
    <row r="6" spans="1:9" s="4" customFormat="1" ht="30.6" customHeight="1" x14ac:dyDescent="0.25">
      <c r="A6" s="112"/>
      <c r="B6" s="122" t="str">
        <f>'PF Rap. Intermedio e Finale '!B6</f>
        <v>Paese</v>
      </c>
      <c r="C6" s="123"/>
      <c r="D6" s="123"/>
      <c r="E6" s="123"/>
      <c r="F6" s="124"/>
      <c r="G6" s="116"/>
      <c r="H6" s="117"/>
    </row>
    <row r="7" spans="1:9" s="4" customFormat="1" ht="21" customHeight="1" x14ac:dyDescent="0.25">
      <c r="A7" s="112"/>
      <c r="B7" s="122" t="str">
        <f>'PF Rap. Intermedio e Finale '!B7</f>
        <v>Durata</v>
      </c>
      <c r="C7" s="123"/>
      <c r="D7" s="123"/>
      <c r="E7" s="123"/>
      <c r="F7" s="124"/>
      <c r="G7" s="116"/>
      <c r="H7" s="117"/>
    </row>
    <row r="8" spans="1:9" s="4" customFormat="1" ht="21" customHeight="1" thickBot="1" x14ac:dyDescent="0.3">
      <c r="A8" s="113"/>
      <c r="B8" s="125" t="str">
        <f>'PF Rap. Intermedio e Finale '!B8</f>
        <v>Data Inizio</v>
      </c>
      <c r="C8" s="126"/>
      <c r="D8" s="126"/>
      <c r="E8" s="126"/>
      <c r="F8" s="127"/>
      <c r="G8" s="118"/>
      <c r="H8" s="119"/>
    </row>
    <row r="9" spans="1:9" ht="31.5" customHeight="1" x14ac:dyDescent="0.3">
      <c r="A9" s="120"/>
      <c r="B9" s="109" t="s">
        <v>0</v>
      </c>
      <c r="C9" s="109" t="s">
        <v>14</v>
      </c>
      <c r="D9" s="109" t="s">
        <v>15</v>
      </c>
      <c r="E9" s="109" t="s">
        <v>16</v>
      </c>
      <c r="F9" s="109" t="s">
        <v>17</v>
      </c>
      <c r="G9" s="109" t="s">
        <v>18</v>
      </c>
      <c r="H9" s="109" t="s">
        <v>1</v>
      </c>
      <c r="I9" s="1"/>
    </row>
    <row r="10" spans="1:9" ht="15" customHeight="1" thickBot="1" x14ac:dyDescent="0.35">
      <c r="A10" s="121"/>
      <c r="B10" s="110"/>
      <c r="C10" s="110"/>
      <c r="D10" s="110"/>
      <c r="E10" s="110"/>
      <c r="F10" s="110"/>
      <c r="G10" s="110"/>
      <c r="H10" s="110"/>
      <c r="I10" s="1"/>
    </row>
    <row r="11" spans="1:9" ht="36" customHeight="1" thickBot="1" x14ac:dyDescent="0.35">
      <c r="A11" s="15" t="s">
        <v>2</v>
      </c>
      <c r="B11" s="24">
        <f>B18</f>
        <v>95000</v>
      </c>
      <c r="C11" s="28">
        <f>C18/B48</f>
        <v>2.6904695497140481E-2</v>
      </c>
      <c r="D11" s="28">
        <f>D18/B48</f>
        <v>2.6904695497140481E-2</v>
      </c>
      <c r="E11" s="28">
        <f>E18/B48</f>
        <v>1.345234774857024E-2</v>
      </c>
      <c r="F11" s="28" t="s">
        <v>12</v>
      </c>
      <c r="G11" s="28">
        <f>G18/B48</f>
        <v>1.7936463664760319E-2</v>
      </c>
      <c r="H11" s="28">
        <f>B11/B48</f>
        <v>8.5198202407611515E-2</v>
      </c>
      <c r="I11" s="1"/>
    </row>
    <row r="12" spans="1:9" ht="61.2" customHeight="1" thickBot="1" x14ac:dyDescent="0.35">
      <c r="A12" s="16" t="s">
        <v>51</v>
      </c>
      <c r="B12" s="22">
        <v>20000</v>
      </c>
      <c r="C12" s="3"/>
      <c r="D12" s="3" t="s">
        <v>13</v>
      </c>
      <c r="E12" s="3" t="s">
        <v>13</v>
      </c>
      <c r="F12" s="3" t="s">
        <v>13</v>
      </c>
      <c r="G12" s="22">
        <v>20000</v>
      </c>
      <c r="H12" s="21">
        <f>B12/B48</f>
        <v>1.7936463664760319E-2</v>
      </c>
      <c r="I12" s="1"/>
    </row>
    <row r="13" spans="1:9" ht="25.2" customHeight="1" thickBot="1" x14ac:dyDescent="0.35">
      <c r="A13" s="19" t="s">
        <v>59</v>
      </c>
      <c r="B13" s="22">
        <v>20000</v>
      </c>
      <c r="C13" s="7" t="s">
        <v>58</v>
      </c>
      <c r="D13" s="7" t="s">
        <v>58</v>
      </c>
      <c r="E13" s="7" t="s">
        <v>58</v>
      </c>
      <c r="F13" s="7" t="s">
        <v>58</v>
      </c>
      <c r="G13" s="7" t="s">
        <v>58</v>
      </c>
      <c r="H13" s="7" t="s">
        <v>58</v>
      </c>
      <c r="I13" s="1"/>
    </row>
    <row r="14" spans="1:9" s="13" customFormat="1" ht="37.200000000000003" customHeight="1" thickBot="1" x14ac:dyDescent="0.35">
      <c r="A14" s="16" t="s">
        <v>48</v>
      </c>
      <c r="B14" s="23">
        <v>30000</v>
      </c>
      <c r="C14" s="23">
        <v>15000</v>
      </c>
      <c r="D14" s="23">
        <v>15000</v>
      </c>
      <c r="E14" s="11" t="s">
        <v>13</v>
      </c>
      <c r="F14" s="11" t="s">
        <v>13</v>
      </c>
      <c r="G14" s="11" t="s">
        <v>13</v>
      </c>
      <c r="H14" s="21">
        <f>B14/B48</f>
        <v>2.6904695497140481E-2</v>
      </c>
      <c r="I14" s="14"/>
    </row>
    <row r="15" spans="1:9" s="13" customFormat="1" ht="22.2" customHeight="1" thickBot="1" x14ac:dyDescent="0.35">
      <c r="A15" s="19" t="s">
        <v>55</v>
      </c>
      <c r="B15" s="23">
        <v>30000</v>
      </c>
      <c r="C15" s="7" t="s">
        <v>58</v>
      </c>
      <c r="D15" s="7" t="s">
        <v>58</v>
      </c>
      <c r="E15" s="7" t="s">
        <v>58</v>
      </c>
      <c r="F15" s="7" t="s">
        <v>58</v>
      </c>
      <c r="G15" s="7" t="s">
        <v>58</v>
      </c>
      <c r="H15" s="7" t="s">
        <v>58</v>
      </c>
      <c r="I15" s="14"/>
    </row>
    <row r="16" spans="1:9" s="13" customFormat="1" ht="32.4" customHeight="1" thickBot="1" x14ac:dyDescent="0.35">
      <c r="A16" s="16" t="s">
        <v>49</v>
      </c>
      <c r="B16" s="23">
        <v>45000</v>
      </c>
      <c r="C16" s="23">
        <v>15000</v>
      </c>
      <c r="D16" s="23">
        <v>15000</v>
      </c>
      <c r="E16" s="23">
        <v>15000</v>
      </c>
      <c r="F16" s="11" t="s">
        <v>13</v>
      </c>
      <c r="G16" s="11" t="s">
        <v>13</v>
      </c>
      <c r="H16" s="21">
        <f>B16/B48</f>
        <v>4.0357043245710718E-2</v>
      </c>
      <c r="I16" s="14"/>
    </row>
    <row r="17" spans="1:9" s="13" customFormat="1" ht="25.8" customHeight="1" thickBot="1" x14ac:dyDescent="0.35">
      <c r="A17" s="19" t="s">
        <v>65</v>
      </c>
      <c r="B17" s="23">
        <v>45000</v>
      </c>
      <c r="C17" s="7" t="s">
        <v>58</v>
      </c>
      <c r="D17" s="7" t="s">
        <v>58</v>
      </c>
      <c r="E17" s="7" t="s">
        <v>58</v>
      </c>
      <c r="F17" s="7" t="s">
        <v>58</v>
      </c>
      <c r="G17" s="7" t="s">
        <v>58</v>
      </c>
      <c r="H17" s="7" t="s">
        <v>58</v>
      </c>
      <c r="I17" s="14"/>
    </row>
    <row r="18" spans="1:9" ht="28.2" customHeight="1" thickBot="1" x14ac:dyDescent="0.35">
      <c r="A18" s="6" t="s">
        <v>3</v>
      </c>
      <c r="B18" s="22">
        <f>B12+B14+B16</f>
        <v>95000</v>
      </c>
      <c r="C18" s="22">
        <f>C14+C16</f>
        <v>30000</v>
      </c>
      <c r="D18" s="22">
        <f>D14+D16</f>
        <v>30000</v>
      </c>
      <c r="E18" s="22">
        <f>E16</f>
        <v>15000</v>
      </c>
      <c r="F18" s="22" t="s">
        <v>13</v>
      </c>
      <c r="G18" s="22">
        <f>G12</f>
        <v>20000</v>
      </c>
      <c r="H18" s="21">
        <f>B18/B48</f>
        <v>8.5198202407611515E-2</v>
      </c>
      <c r="I18" s="1"/>
    </row>
    <row r="19" spans="1:9" ht="49.2" customHeight="1" thickBot="1" x14ac:dyDescent="0.35">
      <c r="A19" s="5" t="s">
        <v>39</v>
      </c>
      <c r="B19" s="24">
        <f>B28</f>
        <v>598000</v>
      </c>
      <c r="C19" s="28">
        <f>C28/B48</f>
        <v>0.23048355809217011</v>
      </c>
      <c r="D19" s="28">
        <f>D28/B48</f>
        <v>0.1067219588053239</v>
      </c>
      <c r="E19" s="28">
        <f>E28/B48</f>
        <v>0.19909474667883956</v>
      </c>
      <c r="F19" s="28" t="s">
        <v>12</v>
      </c>
      <c r="G19" s="28" t="s">
        <v>12</v>
      </c>
      <c r="H19" s="28">
        <f>B19/B48</f>
        <v>0.53630026357633354</v>
      </c>
      <c r="I19" s="1"/>
    </row>
    <row r="20" spans="1:9" ht="39.75" customHeight="1" thickBot="1" x14ac:dyDescent="0.35">
      <c r="A20" s="6" t="s">
        <v>37</v>
      </c>
      <c r="B20" s="23">
        <v>36000</v>
      </c>
      <c r="C20" s="11">
        <v>12000</v>
      </c>
      <c r="D20" s="11">
        <v>12000</v>
      </c>
      <c r="E20" s="11">
        <v>12000</v>
      </c>
      <c r="F20" s="11" t="s">
        <v>13</v>
      </c>
      <c r="G20" s="11" t="s">
        <v>13</v>
      </c>
      <c r="H20" s="21">
        <f>B20/B48</f>
        <v>3.2285634596568573E-2</v>
      </c>
      <c r="I20" s="1"/>
    </row>
    <row r="21" spans="1:9" ht="27" customHeight="1" thickBot="1" x14ac:dyDescent="0.35">
      <c r="A21" s="20" t="s">
        <v>60</v>
      </c>
      <c r="B21" s="23">
        <v>36000</v>
      </c>
      <c r="C21" s="7" t="s">
        <v>58</v>
      </c>
      <c r="D21" s="7" t="s">
        <v>58</v>
      </c>
      <c r="E21" s="7" t="s">
        <v>58</v>
      </c>
      <c r="F21" s="7" t="s">
        <v>58</v>
      </c>
      <c r="G21" s="7" t="s">
        <v>58</v>
      </c>
      <c r="H21" s="7" t="s">
        <v>58</v>
      </c>
      <c r="I21" s="1"/>
    </row>
    <row r="22" spans="1:9" ht="53.4" customHeight="1" thickBot="1" x14ac:dyDescent="0.35">
      <c r="A22" s="6" t="s">
        <v>24</v>
      </c>
      <c r="B22" s="22">
        <v>145000</v>
      </c>
      <c r="C22" s="22">
        <v>100000</v>
      </c>
      <c r="D22" s="22">
        <v>45000</v>
      </c>
      <c r="E22" s="3" t="s">
        <v>13</v>
      </c>
      <c r="F22" s="3" t="s">
        <v>13</v>
      </c>
      <c r="G22" s="3" t="s">
        <v>13</v>
      </c>
      <c r="H22" s="21">
        <f>B22/B48</f>
        <v>0.13003936156951232</v>
      </c>
      <c r="I22" s="1"/>
    </row>
    <row r="23" spans="1:9" ht="44.4" customHeight="1" thickBot="1" x14ac:dyDescent="0.35">
      <c r="A23" s="6" t="s">
        <v>36</v>
      </c>
      <c r="B23" s="22">
        <v>250000</v>
      </c>
      <c r="C23" s="3">
        <v>100000</v>
      </c>
      <c r="D23" s="3" t="s">
        <v>13</v>
      </c>
      <c r="E23" s="3">
        <v>150000</v>
      </c>
      <c r="F23" s="3" t="s">
        <v>13</v>
      </c>
      <c r="G23" s="3" t="s">
        <v>13</v>
      </c>
      <c r="H23" s="21">
        <f>B23/B48</f>
        <v>0.224205795809504</v>
      </c>
      <c r="I23" s="1"/>
    </row>
    <row r="24" spans="1:9" ht="72" customHeight="1" thickBot="1" x14ac:dyDescent="0.35">
      <c r="A24" s="16" t="s">
        <v>50</v>
      </c>
      <c r="B24" s="22">
        <v>25000</v>
      </c>
      <c r="C24" s="3">
        <v>25000</v>
      </c>
      <c r="D24" s="3" t="s">
        <v>13</v>
      </c>
      <c r="E24" s="3" t="s">
        <v>13</v>
      </c>
      <c r="F24" s="3" t="s">
        <v>13</v>
      </c>
      <c r="G24" s="3" t="s">
        <v>13</v>
      </c>
      <c r="H24" s="21">
        <f>B24/B48</f>
        <v>2.2420579580950398E-2</v>
      </c>
      <c r="I24" s="1"/>
    </row>
    <row r="25" spans="1:9" ht="72.75" customHeight="1" thickBot="1" x14ac:dyDescent="0.35">
      <c r="A25" s="6" t="s">
        <v>25</v>
      </c>
      <c r="B25" s="22">
        <v>65000</v>
      </c>
      <c r="C25" s="3">
        <v>20000</v>
      </c>
      <c r="D25" s="3">
        <v>20000</v>
      </c>
      <c r="E25" s="3">
        <v>25000</v>
      </c>
      <c r="F25" s="3" t="s">
        <v>13</v>
      </c>
      <c r="G25" s="3" t="s">
        <v>13</v>
      </c>
      <c r="H25" s="21">
        <f>B25/B48</f>
        <v>5.8293506910471041E-2</v>
      </c>
      <c r="I25" s="1"/>
    </row>
    <row r="26" spans="1:9" ht="80.25" customHeight="1" thickBot="1" x14ac:dyDescent="0.35">
      <c r="A26" s="6" t="s">
        <v>26</v>
      </c>
      <c r="B26" s="23">
        <v>35000</v>
      </c>
      <c r="C26" s="11" t="s">
        <v>13</v>
      </c>
      <c r="D26" s="11" t="s">
        <v>13</v>
      </c>
      <c r="E26" s="11">
        <v>35000</v>
      </c>
      <c r="F26" s="11" t="s">
        <v>13</v>
      </c>
      <c r="G26" s="11" t="s">
        <v>13</v>
      </c>
      <c r="H26" s="21">
        <f>B26/B48</f>
        <v>3.138881141333056E-2</v>
      </c>
      <c r="I26" s="18"/>
    </row>
    <row r="27" spans="1:9" ht="54" customHeight="1" thickBot="1" x14ac:dyDescent="0.35">
      <c r="A27" s="6" t="s">
        <v>40</v>
      </c>
      <c r="B27" s="22">
        <v>42000</v>
      </c>
      <c r="C27" s="3" t="s">
        <v>13</v>
      </c>
      <c r="D27" s="3">
        <v>42000</v>
      </c>
      <c r="E27" s="3" t="s">
        <v>13</v>
      </c>
      <c r="F27" s="3" t="s">
        <v>13</v>
      </c>
      <c r="G27" s="3" t="s">
        <v>13</v>
      </c>
      <c r="H27" s="21">
        <f>B27/B48</f>
        <v>3.7666573695996672E-2</v>
      </c>
      <c r="I27" s="1"/>
    </row>
    <row r="28" spans="1:9" ht="52.95" customHeight="1" thickBot="1" x14ac:dyDescent="0.35">
      <c r="A28" s="6" t="s">
        <v>4</v>
      </c>
      <c r="B28" s="22">
        <f>B20+B22+B23+B24+B25+B26+B27</f>
        <v>598000</v>
      </c>
      <c r="C28" s="3">
        <f>C25+C24+C23+C22+C20</f>
        <v>257000</v>
      </c>
      <c r="D28" s="3">
        <f>D27+D25+D22+D20</f>
        <v>119000</v>
      </c>
      <c r="E28" s="3">
        <f>E26+E25+E23+E20</f>
        <v>222000</v>
      </c>
      <c r="F28" s="3" t="s">
        <v>13</v>
      </c>
      <c r="G28" s="3" t="s">
        <v>13</v>
      </c>
      <c r="H28" s="21">
        <f>B28/B48</f>
        <v>0.53630026357633354</v>
      </c>
      <c r="I28" s="1"/>
    </row>
    <row r="29" spans="1:9" ht="57.75" customHeight="1" thickBot="1" x14ac:dyDescent="0.35">
      <c r="A29" s="5" t="s">
        <v>43</v>
      </c>
      <c r="B29" s="24">
        <f>B33</f>
        <v>145000</v>
      </c>
      <c r="C29" s="28">
        <f>C33/B48</f>
        <v>6.277762282666112E-2</v>
      </c>
      <c r="D29" s="28">
        <f>D33/B48</f>
        <v>4.9325275078090876E-2</v>
      </c>
      <c r="E29" s="28">
        <f>E33/B48</f>
        <v>1.7936463664760319E-2</v>
      </c>
      <c r="F29" s="28" t="s">
        <v>12</v>
      </c>
      <c r="G29" s="28" t="s">
        <v>12</v>
      </c>
      <c r="H29" s="28">
        <f>B29/B48</f>
        <v>0.13003936156951232</v>
      </c>
      <c r="I29" s="1"/>
    </row>
    <row r="30" spans="1:9" ht="61.2" customHeight="1" thickBot="1" x14ac:dyDescent="0.35">
      <c r="A30" s="6" t="s">
        <v>47</v>
      </c>
      <c r="B30" s="22">
        <v>0</v>
      </c>
      <c r="C30" s="3" t="s">
        <v>13</v>
      </c>
      <c r="D30" s="3" t="s">
        <v>13</v>
      </c>
      <c r="E30" s="3" t="s">
        <v>13</v>
      </c>
      <c r="F30" s="3" t="s">
        <v>13</v>
      </c>
      <c r="G30" s="3" t="s">
        <v>13</v>
      </c>
      <c r="H30" s="21">
        <f>B30/B48</f>
        <v>0</v>
      </c>
      <c r="I30" s="1"/>
    </row>
    <row r="31" spans="1:9" ht="61.2" customHeight="1" thickBot="1" x14ac:dyDescent="0.35">
      <c r="A31" s="6" t="s">
        <v>45</v>
      </c>
      <c r="B31" s="22">
        <v>60000</v>
      </c>
      <c r="C31" s="3">
        <v>20000</v>
      </c>
      <c r="D31" s="3">
        <v>20000</v>
      </c>
      <c r="E31" s="3">
        <v>20000</v>
      </c>
      <c r="F31" s="3" t="s">
        <v>13</v>
      </c>
      <c r="G31" s="3" t="s">
        <v>13</v>
      </c>
      <c r="H31" s="21">
        <f>B31/B48</f>
        <v>5.3809390994280962E-2</v>
      </c>
      <c r="I31" s="1"/>
    </row>
    <row r="32" spans="1:9" ht="66.599999999999994" customHeight="1" thickBot="1" x14ac:dyDescent="0.35">
      <c r="A32" s="6" t="s">
        <v>46</v>
      </c>
      <c r="B32" s="22">
        <v>85000</v>
      </c>
      <c r="C32" s="3">
        <v>50000</v>
      </c>
      <c r="D32" s="3">
        <v>35000</v>
      </c>
      <c r="E32" s="3" t="s">
        <v>13</v>
      </c>
      <c r="F32" s="3" t="s">
        <v>13</v>
      </c>
      <c r="G32" s="3" t="s">
        <v>13</v>
      </c>
      <c r="H32" s="21">
        <f>B32/B48</f>
        <v>7.6229970575231357E-2</v>
      </c>
      <c r="I32" s="1"/>
    </row>
    <row r="33" spans="1:9" ht="46.2" customHeight="1" thickBot="1" x14ac:dyDescent="0.35">
      <c r="A33" s="6" t="s">
        <v>44</v>
      </c>
      <c r="B33" s="22">
        <f>B32+B31</f>
        <v>145000</v>
      </c>
      <c r="C33" s="3">
        <f>C32+C31</f>
        <v>70000</v>
      </c>
      <c r="D33" s="3">
        <f>D32+D31</f>
        <v>55000</v>
      </c>
      <c r="E33" s="3">
        <f>E31</f>
        <v>20000</v>
      </c>
      <c r="F33" s="3" t="s">
        <v>13</v>
      </c>
      <c r="G33" s="3" t="s">
        <v>13</v>
      </c>
      <c r="H33" s="21">
        <f>B33/B48</f>
        <v>0.13003936156951232</v>
      </c>
      <c r="I33" s="1"/>
    </row>
    <row r="34" spans="1:9" ht="48" customHeight="1" thickBot="1" x14ac:dyDescent="0.35">
      <c r="A34" s="5" t="s">
        <v>38</v>
      </c>
      <c r="B34" s="24">
        <f>B41</f>
        <v>84100</v>
      </c>
      <c r="C34" s="7"/>
      <c r="D34" s="7"/>
      <c r="E34" s="7"/>
      <c r="F34" s="7"/>
      <c r="G34" s="28">
        <f>G41/B48</f>
        <v>7.5422829710317149E-2</v>
      </c>
      <c r="H34" s="28">
        <f>B34/B48</f>
        <v>7.5422829710317149E-2</v>
      </c>
      <c r="I34" s="1"/>
    </row>
    <row r="35" spans="1:9" ht="27" customHeight="1" thickBot="1" x14ac:dyDescent="0.35">
      <c r="A35" s="6" t="s">
        <v>27</v>
      </c>
      <c r="B35" s="22">
        <v>15000</v>
      </c>
      <c r="C35" s="7"/>
      <c r="D35" s="7"/>
      <c r="E35" s="7"/>
      <c r="F35" s="7"/>
      <c r="G35" s="3">
        <v>15000</v>
      </c>
      <c r="H35" s="21">
        <f>B35/B48</f>
        <v>1.345234774857024E-2</v>
      </c>
      <c r="I35" s="1"/>
    </row>
    <row r="36" spans="1:9" ht="29.4" customHeight="1" thickBot="1" x14ac:dyDescent="0.35">
      <c r="A36" s="6" t="s">
        <v>28</v>
      </c>
      <c r="B36" s="22">
        <v>25000</v>
      </c>
      <c r="C36" s="7"/>
      <c r="D36" s="7"/>
      <c r="E36" s="7"/>
      <c r="F36" s="7"/>
      <c r="G36" s="3">
        <v>25000</v>
      </c>
      <c r="H36" s="21">
        <f>B36/B48</f>
        <v>2.2420579580950398E-2</v>
      </c>
      <c r="I36" s="1"/>
    </row>
    <row r="37" spans="1:9" ht="55.2" customHeight="1" thickBot="1" x14ac:dyDescent="0.35">
      <c r="A37" s="6" t="s">
        <v>29</v>
      </c>
      <c r="B37" s="22">
        <v>30000</v>
      </c>
      <c r="C37" s="7"/>
      <c r="D37" s="7"/>
      <c r="E37" s="7"/>
      <c r="F37" s="7"/>
      <c r="G37" s="3">
        <v>30000</v>
      </c>
      <c r="H37" s="21">
        <f>B37/B48</f>
        <v>2.6904695497140481E-2</v>
      </c>
      <c r="I37" s="1"/>
    </row>
    <row r="38" spans="1:9" ht="42" customHeight="1" thickBot="1" x14ac:dyDescent="0.35">
      <c r="A38" s="16" t="s">
        <v>30</v>
      </c>
      <c r="B38" s="22">
        <v>2100</v>
      </c>
      <c r="C38" s="7"/>
      <c r="D38" s="7"/>
      <c r="E38" s="7"/>
      <c r="F38" s="7"/>
      <c r="G38" s="3">
        <v>2100</v>
      </c>
      <c r="H38" s="21">
        <f>B38/B48</f>
        <v>1.8833286847998335E-3</v>
      </c>
      <c r="I38" s="1"/>
    </row>
    <row r="39" spans="1:9" ht="49.95" customHeight="1" thickBot="1" x14ac:dyDescent="0.35">
      <c r="A39" s="6" t="s">
        <v>31</v>
      </c>
      <c r="B39" s="22">
        <v>12000</v>
      </c>
      <c r="C39" s="7"/>
      <c r="D39" s="7"/>
      <c r="E39" s="7"/>
      <c r="F39" s="7"/>
      <c r="G39" s="3">
        <v>12000</v>
      </c>
      <c r="H39" s="21">
        <f>B39/B48</f>
        <v>1.0761878198856191E-2</v>
      </c>
      <c r="I39" s="1"/>
    </row>
    <row r="40" spans="1:9" ht="61.2" customHeight="1" thickBot="1" x14ac:dyDescent="0.35">
      <c r="A40" s="6" t="s">
        <v>41</v>
      </c>
      <c r="B40" s="22">
        <v>0</v>
      </c>
      <c r="C40" s="7"/>
      <c r="D40" s="7"/>
      <c r="E40" s="7"/>
      <c r="F40" s="7"/>
      <c r="G40" s="3" t="s">
        <v>13</v>
      </c>
      <c r="H40" s="21">
        <f>B40/B48</f>
        <v>0</v>
      </c>
      <c r="I40" s="1"/>
    </row>
    <row r="41" spans="1:9" ht="45" customHeight="1" thickBot="1" x14ac:dyDescent="0.35">
      <c r="A41" s="6" t="s">
        <v>42</v>
      </c>
      <c r="B41" s="22">
        <f>B39+B38+B37+B36+B35</f>
        <v>84100</v>
      </c>
      <c r="C41" s="7"/>
      <c r="D41" s="7"/>
      <c r="E41" s="7"/>
      <c r="F41" s="7"/>
      <c r="G41" s="3">
        <f>G39+G38+G37+G36+G35</f>
        <v>84100</v>
      </c>
      <c r="H41" s="21">
        <f>B41/B48</f>
        <v>7.5422829710317149E-2</v>
      </c>
      <c r="I41" s="1"/>
    </row>
    <row r="42" spans="1:9" ht="72" customHeight="1" thickBot="1" x14ac:dyDescent="0.35">
      <c r="A42" s="5" t="s">
        <v>32</v>
      </c>
      <c r="B42" s="24">
        <f>B45</f>
        <v>120000</v>
      </c>
      <c r="C42" s="28">
        <f>C45/B48</f>
        <v>1.7936463664760319E-2</v>
      </c>
      <c r="D42" s="28">
        <f>D45/B48</f>
        <v>3.5872927329520639E-2</v>
      </c>
      <c r="E42" s="28">
        <f>E45/B48</f>
        <v>1.7936463664760319E-2</v>
      </c>
      <c r="F42" s="28" t="s">
        <v>12</v>
      </c>
      <c r="G42" s="28">
        <f>G45/B48</f>
        <v>3.5872927329520639E-2</v>
      </c>
      <c r="H42" s="28">
        <f>B42/B48</f>
        <v>0.10761878198856192</v>
      </c>
      <c r="I42" s="1"/>
    </row>
    <row r="43" spans="1:9" ht="53.4" customHeight="1" thickBot="1" x14ac:dyDescent="0.35">
      <c r="A43" s="6" t="s">
        <v>33</v>
      </c>
      <c r="B43" s="22">
        <v>60000</v>
      </c>
      <c r="C43" s="3">
        <v>20000</v>
      </c>
      <c r="D43" s="3">
        <v>20000</v>
      </c>
      <c r="E43" s="3">
        <v>20000</v>
      </c>
      <c r="F43" s="3" t="s">
        <v>13</v>
      </c>
      <c r="G43" s="3"/>
      <c r="H43" s="21">
        <f>B43/B48</f>
        <v>5.3809390994280962E-2</v>
      </c>
      <c r="I43" s="1"/>
    </row>
    <row r="44" spans="1:9" ht="48.6" customHeight="1" thickBot="1" x14ac:dyDescent="0.35">
      <c r="A44" s="6" t="s">
        <v>34</v>
      </c>
      <c r="B44" s="22">
        <v>60000</v>
      </c>
      <c r="C44" s="3" t="s">
        <v>13</v>
      </c>
      <c r="D44" s="3">
        <v>20000</v>
      </c>
      <c r="E44" s="3" t="s">
        <v>13</v>
      </c>
      <c r="F44" s="3" t="s">
        <v>13</v>
      </c>
      <c r="G44" s="3">
        <v>40000</v>
      </c>
      <c r="H44" s="21">
        <f>B44/B48</f>
        <v>5.3809390994280962E-2</v>
      </c>
      <c r="I44" s="1"/>
    </row>
    <row r="45" spans="1:9" ht="65.400000000000006" customHeight="1" thickBot="1" x14ac:dyDescent="0.35">
      <c r="A45" s="6" t="s">
        <v>5</v>
      </c>
      <c r="B45" s="22">
        <f>B44+B43</f>
        <v>120000</v>
      </c>
      <c r="C45" s="3">
        <f>C43</f>
        <v>20000</v>
      </c>
      <c r="D45" s="3">
        <f>D43+D44</f>
        <v>40000</v>
      </c>
      <c r="E45" s="3">
        <f>E43</f>
        <v>20000</v>
      </c>
      <c r="F45" s="3" t="s">
        <v>13</v>
      </c>
      <c r="G45" s="3">
        <f>G44</f>
        <v>40000</v>
      </c>
      <c r="H45" s="21">
        <f>B45/B48</f>
        <v>0.10761878198856192</v>
      </c>
      <c r="I45" s="1"/>
    </row>
    <row r="46" spans="1:9" ht="30.75" customHeight="1" thickBot="1" x14ac:dyDescent="0.35">
      <c r="A46" s="8" t="s">
        <v>21</v>
      </c>
      <c r="B46" s="24">
        <f>B42+B34+B29+B19+B11</f>
        <v>1042100</v>
      </c>
      <c r="C46" s="26">
        <f>C45+C33+C28+C18</f>
        <v>377000</v>
      </c>
      <c r="D46" s="26">
        <f>D45+D33+D28+D18</f>
        <v>244000</v>
      </c>
      <c r="E46" s="26">
        <f>E45+E33+E28+E18</f>
        <v>277000</v>
      </c>
      <c r="F46" s="27" t="s">
        <v>13</v>
      </c>
      <c r="G46" s="26">
        <f>G45+G41+G18</f>
        <v>144100</v>
      </c>
      <c r="H46" s="28">
        <f>B46/B48</f>
        <v>0.93457943925233644</v>
      </c>
      <c r="I46" s="1"/>
    </row>
    <row r="47" spans="1:9" ht="31.8" customHeight="1" thickBot="1" x14ac:dyDescent="0.35">
      <c r="A47" s="5" t="s">
        <v>35</v>
      </c>
      <c r="B47" s="24">
        <f>B46*0.07</f>
        <v>72947</v>
      </c>
      <c r="C47" s="7"/>
      <c r="D47" s="7"/>
      <c r="E47" s="7"/>
      <c r="F47" s="7"/>
      <c r="G47" s="25">
        <f>B47</f>
        <v>72947</v>
      </c>
      <c r="H47" s="21">
        <f>G47/B48</f>
        <v>6.5420560747663545E-2</v>
      </c>
      <c r="I47" s="1"/>
    </row>
    <row r="48" spans="1:9" ht="30" customHeight="1" thickBot="1" x14ac:dyDescent="0.35">
      <c r="A48" s="5" t="s">
        <v>6</v>
      </c>
      <c r="B48" s="24">
        <f>B46+B47</f>
        <v>1115047</v>
      </c>
      <c r="C48" s="26">
        <f>C46</f>
        <v>377000</v>
      </c>
      <c r="D48" s="26">
        <f>D46</f>
        <v>244000</v>
      </c>
      <c r="E48" s="26">
        <f>E46</f>
        <v>277000</v>
      </c>
      <c r="F48" s="27" t="s">
        <v>13</v>
      </c>
      <c r="G48" s="26">
        <f>G46+G47</f>
        <v>217047</v>
      </c>
      <c r="H48" s="29">
        <f>B48/B48</f>
        <v>1</v>
      </c>
      <c r="I48" s="1"/>
    </row>
    <row r="49" spans="2:8" ht="44.4" customHeight="1" thickBot="1" x14ac:dyDescent="0.35">
      <c r="B49" s="128" t="s">
        <v>61</v>
      </c>
      <c r="C49" s="31">
        <f>C42+C29+C19+C11</f>
        <v>0.33810234008073203</v>
      </c>
      <c r="D49" s="31">
        <f>D42+D29+D19+D11</f>
        <v>0.2188248567100759</v>
      </c>
      <c r="E49" s="31">
        <f>E42+E29+E19+E11</f>
        <v>0.24842002175693043</v>
      </c>
      <c r="F49" s="32" t="s">
        <v>12</v>
      </c>
      <c r="G49" s="31">
        <f>G42+G34+G11+H47</f>
        <v>0.19465278145226167</v>
      </c>
      <c r="H49" s="31">
        <f>H47+H42+H34+H29+H19+H11</f>
        <v>1</v>
      </c>
    </row>
    <row r="50" spans="2:8" ht="27" customHeight="1" x14ac:dyDescent="0.3">
      <c r="B50" s="129"/>
      <c r="C50" s="99" t="s">
        <v>14</v>
      </c>
      <c r="D50" s="99" t="s">
        <v>15</v>
      </c>
      <c r="E50" s="99" t="s">
        <v>16</v>
      </c>
      <c r="F50" s="99" t="s">
        <v>17</v>
      </c>
      <c r="G50" s="99" t="s">
        <v>18</v>
      </c>
      <c r="H50" s="99" t="s">
        <v>64</v>
      </c>
    </row>
    <row r="51" spans="2:8" ht="22.8" customHeight="1" thickBot="1" x14ac:dyDescent="0.35">
      <c r="B51" s="130"/>
      <c r="C51" s="100"/>
      <c r="D51" s="100"/>
      <c r="E51" s="100"/>
      <c r="F51" s="100"/>
      <c r="G51" s="100"/>
      <c r="H51" s="100"/>
    </row>
    <row r="53" spans="2:8" x14ac:dyDescent="0.3">
      <c r="G53" s="35"/>
    </row>
  </sheetData>
  <mergeCells count="23">
    <mergeCell ref="F50:F51"/>
    <mergeCell ref="E9:E10"/>
    <mergeCell ref="B49:B51"/>
    <mergeCell ref="C50:C51"/>
    <mergeCell ref="D50:D51"/>
    <mergeCell ref="E50:E51"/>
    <mergeCell ref="F9:F10"/>
    <mergeCell ref="G50:G51"/>
    <mergeCell ref="A1:H3"/>
    <mergeCell ref="H9:H10"/>
    <mergeCell ref="G9:G10"/>
    <mergeCell ref="A4:A8"/>
    <mergeCell ref="G4:H8"/>
    <mergeCell ref="A9:A10"/>
    <mergeCell ref="B9:B10"/>
    <mergeCell ref="B4:F4"/>
    <mergeCell ref="B5:F5"/>
    <mergeCell ref="B6:F6"/>
    <mergeCell ref="B7:F7"/>
    <mergeCell ref="B8:F8"/>
    <mergeCell ref="C9:C10"/>
    <mergeCell ref="D9:D10"/>
    <mergeCell ref="H50:H51"/>
  </mergeCells>
  <pageMargins left="0.7" right="0.7" top="0.75" bottom="0.75" header="0.3" footer="0.3"/>
  <pageSetup paperSize="9" orientation="landscape" horizontalDpi="4294967293"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7"/>
  <sheetViews>
    <sheetView tabSelected="1" zoomScaleNormal="100" workbookViewId="0">
      <selection activeCell="F55" sqref="F55:G57"/>
    </sheetView>
  </sheetViews>
  <sheetFormatPr defaultRowHeight="14.4" x14ac:dyDescent="0.3"/>
  <cols>
    <col min="1" max="1" width="28.44140625" customWidth="1"/>
    <col min="2" max="2" width="17.21875" customWidth="1"/>
    <col min="3" max="3" width="17.77734375" style="47" customWidth="1"/>
    <col min="4" max="4" width="17.77734375" customWidth="1"/>
    <col min="5" max="5" width="21.109375" customWidth="1"/>
    <col min="6" max="6" width="19.44140625" customWidth="1"/>
    <col min="7" max="7" width="2.109375" customWidth="1"/>
    <col min="8" max="8" width="10.6640625" customWidth="1"/>
    <col min="9" max="9" width="10.88671875" customWidth="1"/>
    <col min="10" max="10" width="10.77734375" customWidth="1"/>
    <col min="11" max="11" width="11.6640625" customWidth="1"/>
    <col min="12" max="12" width="15.109375" customWidth="1"/>
    <col min="13" max="13" width="17.88671875" customWidth="1"/>
    <col min="14" max="14" width="17.5546875" customWidth="1"/>
    <col min="15" max="15" width="18.109375" customWidth="1"/>
    <col min="16" max="16" width="18.5546875" customWidth="1"/>
  </cols>
  <sheetData>
    <row r="1" spans="1:16" s="17" customFormat="1" ht="14.25" customHeight="1" x14ac:dyDescent="0.3">
      <c r="A1" s="101" t="s">
        <v>53</v>
      </c>
      <c r="B1" s="149"/>
      <c r="C1" s="149"/>
      <c r="D1" s="149"/>
      <c r="E1" s="149"/>
      <c r="F1" s="149"/>
      <c r="G1" s="149"/>
      <c r="H1" s="149"/>
      <c r="I1" s="149"/>
      <c r="J1" s="149"/>
      <c r="K1" s="149"/>
      <c r="L1" s="149"/>
      <c r="M1" s="149"/>
      <c r="N1" s="149"/>
      <c r="O1" s="149"/>
    </row>
    <row r="2" spans="1:16" s="17" customFormat="1" ht="14.25" customHeight="1" x14ac:dyDescent="0.3">
      <c r="A2" s="150"/>
      <c r="B2" s="151"/>
      <c r="C2" s="151"/>
      <c r="D2" s="151"/>
      <c r="E2" s="151"/>
      <c r="F2" s="151"/>
      <c r="G2" s="151"/>
      <c r="H2" s="151"/>
      <c r="I2" s="151"/>
      <c r="J2" s="151"/>
      <c r="K2" s="151"/>
      <c r="L2" s="151"/>
      <c r="M2" s="151"/>
      <c r="N2" s="151"/>
      <c r="O2" s="151"/>
    </row>
    <row r="3" spans="1:16" s="17" customFormat="1" ht="14.7" customHeight="1" thickBot="1" x14ac:dyDescent="0.35">
      <c r="A3" s="150"/>
      <c r="B3" s="151"/>
      <c r="C3" s="151"/>
      <c r="D3" s="151"/>
      <c r="E3" s="151"/>
      <c r="F3" s="151"/>
      <c r="G3" s="151"/>
      <c r="H3" s="151"/>
      <c r="I3" s="151"/>
      <c r="J3" s="151"/>
      <c r="K3" s="151"/>
      <c r="L3" s="151"/>
      <c r="M3" s="151"/>
      <c r="N3" s="151"/>
      <c r="O3" s="151"/>
    </row>
    <row r="4" spans="1:16" s="4" customFormat="1" ht="22.2" customHeight="1" x14ac:dyDescent="0.3">
      <c r="A4" s="111"/>
      <c r="B4" s="65" t="s">
        <v>80</v>
      </c>
      <c r="C4" s="93"/>
      <c r="D4" s="66"/>
      <c r="E4" s="66"/>
      <c r="F4" s="89"/>
      <c r="G4" s="66"/>
      <c r="H4" s="158" t="s">
        <v>10</v>
      </c>
      <c r="I4" s="159"/>
      <c r="J4" s="159"/>
      <c r="K4" s="159"/>
      <c r="L4" s="160"/>
      <c r="M4" s="171" t="s">
        <v>87</v>
      </c>
      <c r="N4" s="172"/>
      <c r="O4" s="172"/>
      <c r="P4" s="173"/>
    </row>
    <row r="5" spans="1:16" s="4" customFormat="1" ht="28.95" customHeight="1" x14ac:dyDescent="0.3">
      <c r="A5" s="112"/>
      <c r="B5" s="70" t="s">
        <v>11</v>
      </c>
      <c r="C5" s="94"/>
      <c r="D5" s="82"/>
      <c r="E5" s="82"/>
      <c r="F5" s="90"/>
      <c r="G5" s="67"/>
      <c r="H5" s="161"/>
      <c r="I5" s="162"/>
      <c r="J5" s="162"/>
      <c r="K5" s="162"/>
      <c r="L5" s="163"/>
      <c r="M5" s="174"/>
      <c r="N5" s="175"/>
      <c r="O5" s="175"/>
      <c r="P5" s="176"/>
    </row>
    <row r="6" spans="1:16" s="4" customFormat="1" ht="24" customHeight="1" x14ac:dyDescent="0.3">
      <c r="A6" s="112"/>
      <c r="B6" s="70" t="s">
        <v>7</v>
      </c>
      <c r="C6" s="94"/>
      <c r="D6" s="82"/>
      <c r="E6" s="82"/>
      <c r="F6" s="90"/>
      <c r="G6" s="67"/>
      <c r="H6" s="161"/>
      <c r="I6" s="162"/>
      <c r="J6" s="162"/>
      <c r="K6" s="162"/>
      <c r="L6" s="163"/>
      <c r="M6" s="174"/>
      <c r="N6" s="175"/>
      <c r="O6" s="175"/>
      <c r="P6" s="176"/>
    </row>
    <row r="7" spans="1:16" s="4" customFormat="1" ht="18.600000000000001" customHeight="1" x14ac:dyDescent="0.3">
      <c r="A7" s="112"/>
      <c r="B7" s="70" t="s">
        <v>8</v>
      </c>
      <c r="C7" s="94"/>
      <c r="D7" s="82"/>
      <c r="E7" s="82"/>
      <c r="F7" s="90"/>
      <c r="G7"/>
      <c r="H7" s="161"/>
      <c r="I7" s="162"/>
      <c r="J7" s="162"/>
      <c r="K7" s="162"/>
      <c r="L7" s="163"/>
      <c r="M7" s="174"/>
      <c r="N7" s="175"/>
      <c r="O7" s="175"/>
      <c r="P7" s="176"/>
    </row>
    <row r="8" spans="1:16" s="4" customFormat="1" ht="33.6" customHeight="1" thickBot="1" x14ac:dyDescent="0.35">
      <c r="A8" s="113"/>
      <c r="B8" s="71" t="s">
        <v>9</v>
      </c>
      <c r="C8" s="95"/>
      <c r="D8" s="91"/>
      <c r="E8" s="91"/>
      <c r="F8" s="92"/>
      <c r="G8"/>
      <c r="H8" s="164"/>
      <c r="I8" s="165"/>
      <c r="J8" s="165"/>
      <c r="K8" s="165"/>
      <c r="L8" s="166"/>
      <c r="M8" s="177"/>
      <c r="N8" s="178"/>
      <c r="O8" s="178"/>
      <c r="P8" s="179"/>
    </row>
    <row r="9" spans="1:16" s="4" customFormat="1" ht="61.2" customHeight="1" thickBot="1" x14ac:dyDescent="0.4">
      <c r="A9" s="68"/>
      <c r="B9" s="155" t="s">
        <v>74</v>
      </c>
      <c r="C9" s="156"/>
      <c r="D9" s="156"/>
      <c r="E9" s="156"/>
      <c r="F9" s="157"/>
      <c r="G9" s="69"/>
      <c r="H9" s="152" t="s">
        <v>76</v>
      </c>
      <c r="I9" s="153"/>
      <c r="J9" s="153"/>
      <c r="K9" s="153"/>
      <c r="L9" s="154"/>
      <c r="M9" s="180" t="s">
        <v>88</v>
      </c>
      <c r="N9" s="181"/>
      <c r="O9" s="180" t="s">
        <v>89</v>
      </c>
      <c r="P9" s="182"/>
    </row>
    <row r="10" spans="1:16" ht="31.5" customHeight="1" x14ac:dyDescent="0.3">
      <c r="A10" s="167"/>
      <c r="B10" s="169" t="s">
        <v>79</v>
      </c>
      <c r="C10" s="183" t="s">
        <v>83</v>
      </c>
      <c r="D10" s="143" t="s">
        <v>84</v>
      </c>
      <c r="E10" s="143" t="s">
        <v>85</v>
      </c>
      <c r="F10" s="143" t="s">
        <v>86</v>
      </c>
      <c r="H10" s="147" t="s">
        <v>14</v>
      </c>
      <c r="I10" s="109" t="s">
        <v>15</v>
      </c>
      <c r="J10" s="109" t="s">
        <v>16</v>
      </c>
      <c r="K10" s="109" t="s">
        <v>17</v>
      </c>
      <c r="L10" s="109" t="s">
        <v>18</v>
      </c>
      <c r="M10" s="145" t="s">
        <v>81</v>
      </c>
      <c r="N10" s="145" t="s">
        <v>82</v>
      </c>
      <c r="O10" s="145" t="s">
        <v>77</v>
      </c>
      <c r="P10" s="145" t="s">
        <v>78</v>
      </c>
    </row>
    <row r="11" spans="1:16" ht="83.4" customHeight="1" thickBot="1" x14ac:dyDescent="0.35">
      <c r="A11" s="168"/>
      <c r="B11" s="170"/>
      <c r="C11" s="184"/>
      <c r="D11" s="144"/>
      <c r="E11" s="144"/>
      <c r="F11" s="144"/>
      <c r="H11" s="148"/>
      <c r="I11" s="110"/>
      <c r="J11" s="110"/>
      <c r="K11" s="110"/>
      <c r="L11" s="110"/>
      <c r="M11" s="146"/>
      <c r="N11" s="146"/>
      <c r="O11" s="146"/>
      <c r="P11" s="146"/>
    </row>
    <row r="12" spans="1:16" ht="36" customHeight="1" thickBot="1" x14ac:dyDescent="0.35">
      <c r="A12" s="15" t="s">
        <v>2</v>
      </c>
      <c r="B12" s="37">
        <f>B21</f>
        <v>95000</v>
      </c>
      <c r="C12" s="48">
        <f>C21</f>
        <v>40000</v>
      </c>
      <c r="D12" s="42">
        <v>0</v>
      </c>
      <c r="E12" s="42">
        <f>D12+C12</f>
        <v>40000</v>
      </c>
      <c r="F12" s="42">
        <f>B12-C12</f>
        <v>55000</v>
      </c>
      <c r="H12" s="28">
        <f>H21/'PF Proposta Iniziale 3 Liv'!B48</f>
        <v>1.0761878198856191E-2</v>
      </c>
      <c r="I12" s="28">
        <f>I21/'PF Proposta Iniziale 3 Liv'!B48</f>
        <v>1.1658701382094207E-2</v>
      </c>
      <c r="J12" s="28">
        <f>J21/'PF Proposta Iniziale 3 Liv'!B48</f>
        <v>4.4841159161900799E-3</v>
      </c>
      <c r="K12" s="28" t="s">
        <v>12</v>
      </c>
      <c r="L12" s="28">
        <f>L21/'PF Proposta Iniziale 3 Liv'!B48</f>
        <v>8.9682318323801597E-3</v>
      </c>
      <c r="M12" s="79">
        <f>M21</f>
        <v>700</v>
      </c>
      <c r="N12" s="75">
        <f t="shared" ref="N12:N48" si="0">C12-M12</f>
        <v>39300</v>
      </c>
      <c r="O12" s="76">
        <f>D12+N12</f>
        <v>39300</v>
      </c>
      <c r="P12" s="76">
        <f>B12-O12</f>
        <v>55700</v>
      </c>
    </row>
    <row r="13" spans="1:16" ht="83.25" customHeight="1" thickBot="1" x14ac:dyDescent="0.35">
      <c r="A13" s="16" t="s">
        <v>51</v>
      </c>
      <c r="B13" s="38">
        <v>20000</v>
      </c>
      <c r="C13" s="46">
        <v>10000</v>
      </c>
      <c r="D13" s="43"/>
      <c r="E13" s="42">
        <f>D13+C13</f>
        <v>10000</v>
      </c>
      <c r="F13" s="43">
        <f>B13-C13</f>
        <v>10000</v>
      </c>
      <c r="H13" s="3" t="s">
        <v>13</v>
      </c>
      <c r="I13" s="3" t="s">
        <v>13</v>
      </c>
      <c r="J13" s="3" t="s">
        <v>13</v>
      </c>
      <c r="K13" s="3" t="s">
        <v>13</v>
      </c>
      <c r="L13" s="3">
        <v>10000</v>
      </c>
      <c r="M13" s="80"/>
      <c r="N13" s="74">
        <f t="shared" si="0"/>
        <v>10000</v>
      </c>
      <c r="O13" s="74">
        <f>D13+N13</f>
        <v>10000</v>
      </c>
      <c r="P13" s="74">
        <f>B13-O13</f>
        <v>10000</v>
      </c>
    </row>
    <row r="14" spans="1:16" ht="34.200000000000003" customHeight="1" thickBot="1" x14ac:dyDescent="0.35">
      <c r="A14" s="19" t="s">
        <v>59</v>
      </c>
      <c r="B14" s="39">
        <v>20000</v>
      </c>
      <c r="C14" s="46">
        <v>10000</v>
      </c>
      <c r="D14" s="77" t="s">
        <v>58</v>
      </c>
      <c r="E14" s="42"/>
      <c r="F14" s="7" t="s">
        <v>58</v>
      </c>
      <c r="H14" s="7" t="s">
        <v>58</v>
      </c>
      <c r="I14" s="7" t="s">
        <v>58</v>
      </c>
      <c r="J14" s="7" t="s">
        <v>58</v>
      </c>
      <c r="K14" s="7" t="s">
        <v>58</v>
      </c>
      <c r="L14" s="7" t="s">
        <v>58</v>
      </c>
      <c r="M14" s="80"/>
      <c r="N14" s="74">
        <f t="shared" si="0"/>
        <v>10000</v>
      </c>
      <c r="O14" s="7" t="s">
        <v>58</v>
      </c>
      <c r="P14" s="7" t="s">
        <v>58</v>
      </c>
    </row>
    <row r="15" spans="1:16" ht="50.25" customHeight="1" thickBot="1" x14ac:dyDescent="0.35">
      <c r="A15" s="16" t="s">
        <v>48</v>
      </c>
      <c r="B15" s="38">
        <v>30000</v>
      </c>
      <c r="C15" s="46">
        <v>15000</v>
      </c>
      <c r="D15" s="43"/>
      <c r="E15" s="42">
        <f>D15+C15</f>
        <v>15000</v>
      </c>
      <c r="F15" s="43">
        <f>B15-C15</f>
        <v>15000</v>
      </c>
      <c r="H15" s="3">
        <v>7000</v>
      </c>
      <c r="I15" s="3">
        <v>8000</v>
      </c>
      <c r="J15" s="3" t="s">
        <v>13</v>
      </c>
      <c r="K15" s="3" t="s">
        <v>13</v>
      </c>
      <c r="L15" s="3" t="s">
        <v>13</v>
      </c>
      <c r="M15" s="80">
        <f>M17</f>
        <v>500</v>
      </c>
      <c r="N15" s="74">
        <f t="shared" si="0"/>
        <v>14500</v>
      </c>
      <c r="O15" s="74">
        <f>D15+N15</f>
        <v>14500</v>
      </c>
      <c r="P15" s="74">
        <f>B15-O15</f>
        <v>15500</v>
      </c>
    </row>
    <row r="16" spans="1:16" ht="32.4" customHeight="1" thickBot="1" x14ac:dyDescent="0.35">
      <c r="A16" s="19" t="s">
        <v>55</v>
      </c>
      <c r="B16" s="39">
        <v>30000</v>
      </c>
      <c r="C16" s="46">
        <v>12000</v>
      </c>
      <c r="D16" s="77" t="s">
        <v>58</v>
      </c>
      <c r="E16" s="42"/>
      <c r="F16" s="7" t="s">
        <v>58</v>
      </c>
      <c r="H16" s="7" t="s">
        <v>58</v>
      </c>
      <c r="I16" s="7" t="s">
        <v>58</v>
      </c>
      <c r="J16" s="7" t="s">
        <v>58</v>
      </c>
      <c r="K16" s="7" t="s">
        <v>58</v>
      </c>
      <c r="L16" s="7" t="s">
        <v>58</v>
      </c>
      <c r="M16" s="80"/>
      <c r="N16" s="74">
        <f t="shared" si="0"/>
        <v>12000</v>
      </c>
      <c r="O16" s="7" t="s">
        <v>58</v>
      </c>
      <c r="P16" s="7" t="s">
        <v>58</v>
      </c>
    </row>
    <row r="17" spans="1:16" ht="29.4" customHeight="1" thickBot="1" x14ac:dyDescent="0.35">
      <c r="A17" s="19" t="s">
        <v>56</v>
      </c>
      <c r="B17" s="39"/>
      <c r="C17" s="46">
        <v>2000</v>
      </c>
      <c r="D17" s="77" t="s">
        <v>58</v>
      </c>
      <c r="E17" s="42"/>
      <c r="F17" s="7" t="s">
        <v>58</v>
      </c>
      <c r="H17" s="7" t="s">
        <v>58</v>
      </c>
      <c r="I17" s="7" t="s">
        <v>58</v>
      </c>
      <c r="J17" s="7" t="s">
        <v>58</v>
      </c>
      <c r="K17" s="7" t="s">
        <v>58</v>
      </c>
      <c r="L17" s="7" t="s">
        <v>58</v>
      </c>
      <c r="M17" s="80">
        <v>500</v>
      </c>
      <c r="N17" s="74">
        <f t="shared" si="0"/>
        <v>1500</v>
      </c>
      <c r="O17" s="7" t="s">
        <v>58</v>
      </c>
      <c r="P17" s="7" t="s">
        <v>58</v>
      </c>
    </row>
    <row r="18" spans="1:16" ht="31.8" customHeight="1" thickBot="1" x14ac:dyDescent="0.35">
      <c r="A18" s="19" t="s">
        <v>57</v>
      </c>
      <c r="B18" s="39"/>
      <c r="C18" s="46">
        <v>1000</v>
      </c>
      <c r="D18" s="77" t="s">
        <v>58</v>
      </c>
      <c r="E18" s="42"/>
      <c r="F18" s="7" t="s">
        <v>58</v>
      </c>
      <c r="H18" s="7" t="s">
        <v>58</v>
      </c>
      <c r="I18" s="7" t="s">
        <v>58</v>
      </c>
      <c r="J18" s="7" t="s">
        <v>58</v>
      </c>
      <c r="K18" s="7" t="s">
        <v>58</v>
      </c>
      <c r="L18" s="7" t="s">
        <v>58</v>
      </c>
      <c r="M18" s="80"/>
      <c r="N18" s="74">
        <f t="shared" si="0"/>
        <v>1000</v>
      </c>
      <c r="O18" s="7" t="s">
        <v>58</v>
      </c>
      <c r="P18" s="7" t="s">
        <v>58</v>
      </c>
    </row>
    <row r="19" spans="1:16" ht="48.75" customHeight="1" thickBot="1" x14ac:dyDescent="0.35">
      <c r="A19" s="16" t="s">
        <v>49</v>
      </c>
      <c r="B19" s="38">
        <v>45000</v>
      </c>
      <c r="C19" s="46">
        <v>15000</v>
      </c>
      <c r="D19" s="43"/>
      <c r="E19" s="42">
        <f>D19+C19</f>
        <v>15000</v>
      </c>
      <c r="F19" s="43">
        <f>B19-C19</f>
        <v>30000</v>
      </c>
      <c r="H19" s="3">
        <v>5000</v>
      </c>
      <c r="I19" s="3">
        <v>5000</v>
      </c>
      <c r="J19" s="3">
        <v>5000</v>
      </c>
      <c r="K19" s="3" t="s">
        <v>13</v>
      </c>
      <c r="L19" s="3" t="s">
        <v>13</v>
      </c>
      <c r="M19" s="80">
        <f>M20</f>
        <v>200</v>
      </c>
      <c r="N19" s="74">
        <f t="shared" si="0"/>
        <v>14800</v>
      </c>
      <c r="O19" s="74">
        <f>D19+N19</f>
        <v>14800</v>
      </c>
      <c r="P19" s="74">
        <f>B19-O19</f>
        <v>30200</v>
      </c>
    </row>
    <row r="20" spans="1:16" ht="32.4" customHeight="1" thickBot="1" x14ac:dyDescent="0.35">
      <c r="A20" s="19" t="s">
        <v>65</v>
      </c>
      <c r="B20" s="39">
        <v>45000</v>
      </c>
      <c r="C20" s="46">
        <v>15000</v>
      </c>
      <c r="D20" s="77" t="s">
        <v>58</v>
      </c>
      <c r="E20" s="42"/>
      <c r="F20" s="7" t="s">
        <v>58</v>
      </c>
      <c r="H20" s="7" t="s">
        <v>58</v>
      </c>
      <c r="I20" s="7" t="s">
        <v>58</v>
      </c>
      <c r="J20" s="7" t="s">
        <v>58</v>
      </c>
      <c r="K20" s="7" t="s">
        <v>58</v>
      </c>
      <c r="L20" s="7" t="s">
        <v>58</v>
      </c>
      <c r="M20" s="80">
        <v>200</v>
      </c>
      <c r="N20" s="74">
        <f t="shared" si="0"/>
        <v>14800</v>
      </c>
      <c r="O20" s="7" t="s">
        <v>58</v>
      </c>
      <c r="P20" s="7" t="s">
        <v>58</v>
      </c>
    </row>
    <row r="21" spans="1:16" ht="27.75" customHeight="1" thickBot="1" x14ac:dyDescent="0.35">
      <c r="A21" s="12" t="s">
        <v>3</v>
      </c>
      <c r="B21" s="38">
        <f>B19+B15+B13</f>
        <v>95000</v>
      </c>
      <c r="C21" s="46">
        <f>C19+C15+C13</f>
        <v>40000</v>
      </c>
      <c r="D21" s="43"/>
      <c r="E21" s="42">
        <f>D21+C21</f>
        <v>40000</v>
      </c>
      <c r="F21" s="43">
        <f>B21-C21</f>
        <v>55000</v>
      </c>
      <c r="H21" s="3">
        <f>H19+H15</f>
        <v>12000</v>
      </c>
      <c r="I21" s="3">
        <f>I19+I15</f>
        <v>13000</v>
      </c>
      <c r="J21" s="3">
        <f>J19</f>
        <v>5000</v>
      </c>
      <c r="K21" s="3" t="s">
        <v>13</v>
      </c>
      <c r="L21" s="3">
        <f>L13</f>
        <v>10000</v>
      </c>
      <c r="M21" s="80">
        <f>M19+M15</f>
        <v>700</v>
      </c>
      <c r="N21" s="74">
        <f t="shared" si="0"/>
        <v>39300</v>
      </c>
      <c r="O21" s="74">
        <f t="shared" ref="O21:O23" si="1">D21+N21</f>
        <v>39300</v>
      </c>
      <c r="P21" s="74">
        <f>B21-O21</f>
        <v>55700</v>
      </c>
    </row>
    <row r="22" spans="1:16" ht="68.25" customHeight="1" thickBot="1" x14ac:dyDescent="0.35">
      <c r="A22" s="5" t="s">
        <v>39</v>
      </c>
      <c r="B22" s="37">
        <f>B31</f>
        <v>598000</v>
      </c>
      <c r="C22" s="48">
        <f>C31</f>
        <v>231000</v>
      </c>
      <c r="D22" s="42"/>
      <c r="E22" s="42">
        <f>D22+C22</f>
        <v>231000</v>
      </c>
      <c r="F22" s="42">
        <f>B22-C22</f>
        <v>367000</v>
      </c>
      <c r="H22" s="28">
        <f>H31/'PF Proposta Iniziale 3 Liv'!B48</f>
        <v>9.2372787873515647E-2</v>
      </c>
      <c r="I22" s="28">
        <f>I31/'PF Proposta Iniziale 3 Liv'!B48</f>
        <v>3.4079280963044606E-2</v>
      </c>
      <c r="J22" s="28">
        <f>J31/'PF Proposta Iniziale 3 Liv'!B48</f>
        <v>8.0714086491421436E-2</v>
      </c>
      <c r="K22" s="28" t="s">
        <v>12</v>
      </c>
      <c r="L22" s="28" t="s">
        <v>12</v>
      </c>
      <c r="M22" s="79">
        <f>M31</f>
        <v>2800</v>
      </c>
      <c r="N22" s="75">
        <f t="shared" si="0"/>
        <v>228200</v>
      </c>
      <c r="O22" s="76">
        <f t="shared" si="1"/>
        <v>228200</v>
      </c>
      <c r="P22" s="76">
        <f>B22-O22</f>
        <v>369800</v>
      </c>
    </row>
    <row r="23" spans="1:16" ht="66.599999999999994" customHeight="1" thickBot="1" x14ac:dyDescent="0.35">
      <c r="A23" s="6" t="s">
        <v>37</v>
      </c>
      <c r="B23" s="38">
        <v>36000</v>
      </c>
      <c r="C23" s="46">
        <f>C24</f>
        <v>12000</v>
      </c>
      <c r="D23" s="43"/>
      <c r="E23" s="42">
        <f>D23+C23</f>
        <v>12000</v>
      </c>
      <c r="F23" s="43">
        <f>B23-C23</f>
        <v>24000</v>
      </c>
      <c r="H23" s="3">
        <v>4000</v>
      </c>
      <c r="I23" s="3">
        <v>4000</v>
      </c>
      <c r="J23" s="3">
        <v>4000</v>
      </c>
      <c r="K23" s="3" t="s">
        <v>13</v>
      </c>
      <c r="L23" s="3" t="s">
        <v>13</v>
      </c>
      <c r="M23" s="80"/>
      <c r="N23" s="74">
        <f t="shared" si="0"/>
        <v>12000</v>
      </c>
      <c r="O23" s="74">
        <f t="shared" si="1"/>
        <v>12000</v>
      </c>
      <c r="P23" s="74">
        <f>B23-O23</f>
        <v>24000</v>
      </c>
    </row>
    <row r="24" spans="1:16" ht="33" customHeight="1" thickBot="1" x14ac:dyDescent="0.35">
      <c r="A24" s="20" t="s">
        <v>60</v>
      </c>
      <c r="B24" s="39">
        <v>36000</v>
      </c>
      <c r="C24" s="46">
        <v>12000</v>
      </c>
      <c r="D24" s="77" t="s">
        <v>58</v>
      </c>
      <c r="E24" s="42"/>
      <c r="F24" s="7" t="s">
        <v>58</v>
      </c>
      <c r="H24" s="7" t="s">
        <v>58</v>
      </c>
      <c r="I24" s="7" t="s">
        <v>58</v>
      </c>
      <c r="J24" s="7" t="s">
        <v>58</v>
      </c>
      <c r="K24" s="7" t="s">
        <v>58</v>
      </c>
      <c r="L24" s="7" t="s">
        <v>58</v>
      </c>
      <c r="M24" s="80">
        <v>300</v>
      </c>
      <c r="N24" s="74">
        <f t="shared" si="0"/>
        <v>11700</v>
      </c>
      <c r="O24" s="7" t="s">
        <v>58</v>
      </c>
      <c r="P24" s="7" t="s">
        <v>58</v>
      </c>
    </row>
    <row r="25" spans="1:16" ht="47.25" customHeight="1" thickBot="1" x14ac:dyDescent="0.35">
      <c r="A25" s="6" t="s">
        <v>24</v>
      </c>
      <c r="B25" s="38">
        <v>145000</v>
      </c>
      <c r="C25" s="46">
        <v>45000</v>
      </c>
      <c r="D25" s="43"/>
      <c r="E25" s="42">
        <f t="shared" ref="E25:E51" si="2">D25+C25</f>
        <v>45000</v>
      </c>
      <c r="F25" s="43">
        <f t="shared" ref="F25:F48" si="3">B25-C25</f>
        <v>100000</v>
      </c>
      <c r="H25" s="3">
        <v>30000</v>
      </c>
      <c r="I25" s="3">
        <v>15000</v>
      </c>
      <c r="J25" s="3" t="s">
        <v>13</v>
      </c>
      <c r="K25" s="3" t="s">
        <v>13</v>
      </c>
      <c r="L25" s="3" t="s">
        <v>13</v>
      </c>
      <c r="M25" s="80"/>
      <c r="N25" s="74">
        <f t="shared" si="0"/>
        <v>45000</v>
      </c>
      <c r="O25" s="74">
        <f t="shared" ref="O25:O51" si="4">D25+N25</f>
        <v>45000</v>
      </c>
      <c r="P25" s="74">
        <f t="shared" ref="P25:P51" si="5">B25-O25</f>
        <v>100000</v>
      </c>
    </row>
    <row r="26" spans="1:16" ht="31.8" thickBot="1" x14ac:dyDescent="0.35">
      <c r="A26" s="6" t="s">
        <v>36</v>
      </c>
      <c r="B26" s="38">
        <v>250000</v>
      </c>
      <c r="C26" s="46">
        <v>100000</v>
      </c>
      <c r="D26" s="43"/>
      <c r="E26" s="42">
        <f t="shared" si="2"/>
        <v>100000</v>
      </c>
      <c r="F26" s="43">
        <f t="shared" si="3"/>
        <v>150000</v>
      </c>
      <c r="H26" s="3">
        <v>50000</v>
      </c>
      <c r="I26" s="3" t="s">
        <v>13</v>
      </c>
      <c r="J26" s="3">
        <v>50000</v>
      </c>
      <c r="K26" s="3" t="s">
        <v>13</v>
      </c>
      <c r="L26" s="3" t="s">
        <v>13</v>
      </c>
      <c r="M26" s="80">
        <v>2000</v>
      </c>
      <c r="N26" s="74">
        <f t="shared" si="0"/>
        <v>98000</v>
      </c>
      <c r="O26" s="74">
        <f t="shared" si="4"/>
        <v>98000</v>
      </c>
      <c r="P26" s="74">
        <f t="shared" si="5"/>
        <v>152000</v>
      </c>
    </row>
    <row r="27" spans="1:16" ht="67.5" customHeight="1" thickBot="1" x14ac:dyDescent="0.35">
      <c r="A27" s="16" t="s">
        <v>50</v>
      </c>
      <c r="B27" s="38">
        <v>25000</v>
      </c>
      <c r="C27" s="46">
        <v>12000</v>
      </c>
      <c r="D27" s="43"/>
      <c r="E27" s="42">
        <f t="shared" si="2"/>
        <v>12000</v>
      </c>
      <c r="F27" s="43">
        <f t="shared" si="3"/>
        <v>13000</v>
      </c>
      <c r="H27" s="3">
        <v>12000</v>
      </c>
      <c r="I27" s="3" t="s">
        <v>13</v>
      </c>
      <c r="J27" s="3" t="s">
        <v>13</v>
      </c>
      <c r="K27" s="3" t="s">
        <v>13</v>
      </c>
      <c r="L27" s="3" t="s">
        <v>13</v>
      </c>
      <c r="M27" s="80"/>
      <c r="N27" s="74">
        <f t="shared" si="0"/>
        <v>12000</v>
      </c>
      <c r="O27" s="74">
        <f t="shared" si="4"/>
        <v>12000</v>
      </c>
      <c r="P27" s="74">
        <f t="shared" si="5"/>
        <v>13000</v>
      </c>
    </row>
    <row r="28" spans="1:16" ht="63.75" customHeight="1" thickBot="1" x14ac:dyDescent="0.35">
      <c r="A28" s="6" t="s">
        <v>25</v>
      </c>
      <c r="B28" s="38">
        <v>65000</v>
      </c>
      <c r="C28" s="46">
        <v>20000</v>
      </c>
      <c r="D28" s="43"/>
      <c r="E28" s="42">
        <f t="shared" si="2"/>
        <v>20000</v>
      </c>
      <c r="F28" s="43">
        <f t="shared" si="3"/>
        <v>45000</v>
      </c>
      <c r="H28" s="3">
        <v>7000</v>
      </c>
      <c r="I28" s="3">
        <v>7000</v>
      </c>
      <c r="J28" s="3">
        <v>6000</v>
      </c>
      <c r="K28" s="3" t="s">
        <v>13</v>
      </c>
      <c r="L28" s="3" t="s">
        <v>13</v>
      </c>
      <c r="M28" s="80">
        <v>500</v>
      </c>
      <c r="N28" s="74">
        <f t="shared" si="0"/>
        <v>19500</v>
      </c>
      <c r="O28" s="74">
        <f t="shared" si="4"/>
        <v>19500</v>
      </c>
      <c r="P28" s="74">
        <f t="shared" si="5"/>
        <v>45500</v>
      </c>
    </row>
    <row r="29" spans="1:16" ht="80.25" customHeight="1" thickBot="1" x14ac:dyDescent="0.35">
      <c r="A29" s="6" t="s">
        <v>26</v>
      </c>
      <c r="B29" s="38">
        <v>35000</v>
      </c>
      <c r="C29" s="46">
        <v>30000</v>
      </c>
      <c r="D29" s="43"/>
      <c r="E29" s="42">
        <f t="shared" si="2"/>
        <v>30000</v>
      </c>
      <c r="F29" s="43">
        <f t="shared" si="3"/>
        <v>5000</v>
      </c>
      <c r="H29" s="3" t="s">
        <v>13</v>
      </c>
      <c r="I29" s="3" t="s">
        <v>13</v>
      </c>
      <c r="J29" s="3">
        <v>30000</v>
      </c>
      <c r="K29" s="3" t="s">
        <v>13</v>
      </c>
      <c r="L29" s="3" t="s">
        <v>13</v>
      </c>
      <c r="M29" s="80"/>
      <c r="N29" s="74">
        <f t="shared" si="0"/>
        <v>30000</v>
      </c>
      <c r="O29" s="74">
        <f t="shared" si="4"/>
        <v>30000</v>
      </c>
      <c r="P29" s="74">
        <f t="shared" si="5"/>
        <v>5000</v>
      </c>
    </row>
    <row r="30" spans="1:16" ht="76.5" customHeight="1" thickBot="1" x14ac:dyDescent="0.35">
      <c r="A30" s="6" t="s">
        <v>40</v>
      </c>
      <c r="B30" s="38">
        <v>42000</v>
      </c>
      <c r="C30" s="46">
        <v>12000</v>
      </c>
      <c r="D30" s="43"/>
      <c r="E30" s="42">
        <f t="shared" si="2"/>
        <v>12000</v>
      </c>
      <c r="F30" s="43">
        <f t="shared" si="3"/>
        <v>30000</v>
      </c>
      <c r="H30" s="3" t="s">
        <v>13</v>
      </c>
      <c r="I30" s="3">
        <v>12000</v>
      </c>
      <c r="J30" s="3" t="s">
        <v>13</v>
      </c>
      <c r="K30" s="3" t="s">
        <v>13</v>
      </c>
      <c r="L30" s="3" t="s">
        <v>13</v>
      </c>
      <c r="M30" s="80"/>
      <c r="N30" s="74">
        <f t="shared" si="0"/>
        <v>12000</v>
      </c>
      <c r="O30" s="74">
        <f t="shared" si="4"/>
        <v>12000</v>
      </c>
      <c r="P30" s="74">
        <f t="shared" si="5"/>
        <v>30000</v>
      </c>
    </row>
    <row r="31" spans="1:16" ht="75" customHeight="1" thickBot="1" x14ac:dyDescent="0.35">
      <c r="A31" s="6" t="s">
        <v>4</v>
      </c>
      <c r="B31" s="38">
        <f>B30+B29+B28+B27+B26+B25+B23</f>
        <v>598000</v>
      </c>
      <c r="C31" s="46">
        <f>C30+C29+C28+C27+C26+C25+C23</f>
        <v>231000</v>
      </c>
      <c r="D31" s="43"/>
      <c r="E31" s="42">
        <f t="shared" si="2"/>
        <v>231000</v>
      </c>
      <c r="F31" s="43">
        <f t="shared" si="3"/>
        <v>367000</v>
      </c>
      <c r="H31" s="3">
        <f>H28+H27+H26+H25+H23</f>
        <v>103000</v>
      </c>
      <c r="I31" s="3">
        <f>I30+I28+I25+I23</f>
        <v>38000</v>
      </c>
      <c r="J31" s="3">
        <f>J29+J28+J26+J23</f>
        <v>90000</v>
      </c>
      <c r="K31" s="3" t="s">
        <v>13</v>
      </c>
      <c r="L31" s="3" t="s">
        <v>13</v>
      </c>
      <c r="M31" s="80">
        <f>M28+M26+M24</f>
        <v>2800</v>
      </c>
      <c r="N31" s="74">
        <f t="shared" si="0"/>
        <v>228200</v>
      </c>
      <c r="O31" s="74">
        <f t="shared" si="4"/>
        <v>228200</v>
      </c>
      <c r="P31" s="74">
        <f t="shared" si="5"/>
        <v>369800</v>
      </c>
    </row>
    <row r="32" spans="1:16" ht="59.25" customHeight="1" thickBot="1" x14ac:dyDescent="0.35">
      <c r="A32" s="5" t="s">
        <v>43</v>
      </c>
      <c r="B32" s="37">
        <f>B36</f>
        <v>145000</v>
      </c>
      <c r="C32" s="48">
        <f>C36</f>
        <v>50000</v>
      </c>
      <c r="D32" s="42"/>
      <c r="E32" s="42">
        <f t="shared" si="2"/>
        <v>50000</v>
      </c>
      <c r="F32" s="42">
        <f t="shared" si="3"/>
        <v>95000</v>
      </c>
      <c r="H32" s="28">
        <f>H36/'PF Proposta Iniziale 3 Liv'!B48</f>
        <v>1.4349170931808255E-2</v>
      </c>
      <c r="I32" s="28">
        <f>I36/'PF Proposta Iniziale 3 Liv'!B48</f>
        <v>2.3317402764188415E-2</v>
      </c>
      <c r="J32" s="28">
        <f>J36/'PF Proposta Iniziale 3 Liv'!B48</f>
        <v>7.1745854659041276E-3</v>
      </c>
      <c r="K32" s="28" t="s">
        <v>12</v>
      </c>
      <c r="L32" s="28" t="s">
        <v>12</v>
      </c>
      <c r="M32" s="78">
        <f>M36</f>
        <v>1300</v>
      </c>
      <c r="N32" s="76">
        <f t="shared" si="0"/>
        <v>48700</v>
      </c>
      <c r="O32" s="76">
        <f t="shared" si="4"/>
        <v>48700</v>
      </c>
      <c r="P32" s="76">
        <f t="shared" si="5"/>
        <v>96300</v>
      </c>
    </row>
    <row r="33" spans="1:16" ht="51" customHeight="1" thickBot="1" x14ac:dyDescent="0.35">
      <c r="A33" s="6" t="s">
        <v>47</v>
      </c>
      <c r="B33" s="38">
        <v>0</v>
      </c>
      <c r="C33" s="46">
        <v>0</v>
      </c>
      <c r="D33" s="43"/>
      <c r="E33" s="42">
        <f t="shared" si="2"/>
        <v>0</v>
      </c>
      <c r="F33" s="43">
        <f t="shared" si="3"/>
        <v>0</v>
      </c>
      <c r="H33" s="11" t="s">
        <v>13</v>
      </c>
      <c r="I33" s="11" t="s">
        <v>13</v>
      </c>
      <c r="J33" s="11" t="s">
        <v>13</v>
      </c>
      <c r="K33" s="11" t="s">
        <v>13</v>
      </c>
      <c r="L33" s="11" t="s">
        <v>13</v>
      </c>
      <c r="M33" s="80"/>
      <c r="N33" s="74">
        <f t="shared" si="0"/>
        <v>0</v>
      </c>
      <c r="O33" s="74">
        <f t="shared" si="4"/>
        <v>0</v>
      </c>
      <c r="P33" s="74">
        <f t="shared" si="5"/>
        <v>0</v>
      </c>
    </row>
    <row r="34" spans="1:16" ht="72.75" customHeight="1" thickBot="1" x14ac:dyDescent="0.35">
      <c r="A34" s="6" t="s">
        <v>45</v>
      </c>
      <c r="B34" s="38">
        <v>60000</v>
      </c>
      <c r="C34" s="46">
        <v>20000</v>
      </c>
      <c r="D34" s="43"/>
      <c r="E34" s="42">
        <f t="shared" si="2"/>
        <v>20000</v>
      </c>
      <c r="F34" s="43">
        <f t="shared" si="3"/>
        <v>40000</v>
      </c>
      <c r="H34" s="3">
        <v>6000</v>
      </c>
      <c r="I34" s="3">
        <v>6000</v>
      </c>
      <c r="J34" s="3">
        <v>8000</v>
      </c>
      <c r="K34" s="3" t="s">
        <v>13</v>
      </c>
      <c r="L34" s="3" t="s">
        <v>13</v>
      </c>
      <c r="M34" s="80">
        <v>300</v>
      </c>
      <c r="N34" s="74">
        <f t="shared" si="0"/>
        <v>19700</v>
      </c>
      <c r="O34" s="74">
        <f t="shared" si="4"/>
        <v>19700</v>
      </c>
      <c r="P34" s="74">
        <f t="shared" si="5"/>
        <v>40300</v>
      </c>
    </row>
    <row r="35" spans="1:16" ht="57.75" customHeight="1" thickBot="1" x14ac:dyDescent="0.35">
      <c r="A35" s="6" t="s">
        <v>46</v>
      </c>
      <c r="B35" s="38">
        <v>85000</v>
      </c>
      <c r="C35" s="46">
        <v>30000</v>
      </c>
      <c r="D35" s="43"/>
      <c r="E35" s="42">
        <f t="shared" si="2"/>
        <v>30000</v>
      </c>
      <c r="F35" s="43">
        <f t="shared" si="3"/>
        <v>55000</v>
      </c>
      <c r="H35" s="3">
        <v>10000</v>
      </c>
      <c r="I35" s="3">
        <v>20000</v>
      </c>
      <c r="J35" s="3" t="s">
        <v>13</v>
      </c>
      <c r="K35" s="3" t="s">
        <v>13</v>
      </c>
      <c r="L35" s="3" t="s">
        <v>13</v>
      </c>
      <c r="M35" s="80">
        <v>1000</v>
      </c>
      <c r="N35" s="74">
        <f t="shared" si="0"/>
        <v>29000</v>
      </c>
      <c r="O35" s="74">
        <f t="shared" si="4"/>
        <v>29000</v>
      </c>
      <c r="P35" s="74">
        <f t="shared" si="5"/>
        <v>56000</v>
      </c>
    </row>
    <row r="36" spans="1:16" ht="51.6" customHeight="1" thickBot="1" x14ac:dyDescent="0.35">
      <c r="A36" s="6" t="s">
        <v>44</v>
      </c>
      <c r="B36" s="38">
        <f>B33+B34+B35</f>
        <v>145000</v>
      </c>
      <c r="C36" s="46">
        <f>C34+C35</f>
        <v>50000</v>
      </c>
      <c r="D36" s="43"/>
      <c r="E36" s="42">
        <f t="shared" si="2"/>
        <v>50000</v>
      </c>
      <c r="F36" s="43">
        <f t="shared" si="3"/>
        <v>95000</v>
      </c>
      <c r="H36" s="3">
        <f>H35+H34</f>
        <v>16000</v>
      </c>
      <c r="I36" s="3">
        <f>I35+I34</f>
        <v>26000</v>
      </c>
      <c r="J36" s="3">
        <f>J34</f>
        <v>8000</v>
      </c>
      <c r="K36" s="3" t="s">
        <v>13</v>
      </c>
      <c r="L36" s="3" t="s">
        <v>13</v>
      </c>
      <c r="M36" s="80">
        <f>M35+M34</f>
        <v>1300</v>
      </c>
      <c r="N36" s="74">
        <f t="shared" si="0"/>
        <v>48700</v>
      </c>
      <c r="O36" s="74">
        <f t="shared" si="4"/>
        <v>48700</v>
      </c>
      <c r="P36" s="74">
        <f t="shared" si="5"/>
        <v>96300</v>
      </c>
    </row>
    <row r="37" spans="1:16" ht="57.75" customHeight="1" thickBot="1" x14ac:dyDescent="0.35">
      <c r="A37" s="5" t="s">
        <v>38</v>
      </c>
      <c r="B37" s="37">
        <f>B44</f>
        <v>84100</v>
      </c>
      <c r="C37" s="48">
        <f>C44</f>
        <v>22000</v>
      </c>
      <c r="D37" s="42"/>
      <c r="E37" s="42">
        <f t="shared" si="2"/>
        <v>22000</v>
      </c>
      <c r="F37" s="42">
        <f t="shared" si="3"/>
        <v>62100</v>
      </c>
      <c r="H37" s="7" t="s">
        <v>58</v>
      </c>
      <c r="I37" s="7" t="s">
        <v>58</v>
      </c>
      <c r="J37" s="7" t="s">
        <v>58</v>
      </c>
      <c r="K37" s="7" t="s">
        <v>58</v>
      </c>
      <c r="L37" s="28">
        <f>L44/'PF Proposta Iniziale 3 Liv'!B48</f>
        <v>1.9730110031236352E-2</v>
      </c>
      <c r="M37" s="79">
        <v>0</v>
      </c>
      <c r="N37" s="75">
        <f t="shared" si="0"/>
        <v>22000</v>
      </c>
      <c r="O37" s="76">
        <f t="shared" si="4"/>
        <v>22000</v>
      </c>
      <c r="P37" s="76">
        <f t="shared" si="5"/>
        <v>62100</v>
      </c>
    </row>
    <row r="38" spans="1:16" ht="42.6" customHeight="1" thickBot="1" x14ac:dyDescent="0.35">
      <c r="A38" s="6" t="s">
        <v>27</v>
      </c>
      <c r="B38" s="38">
        <v>15000</v>
      </c>
      <c r="C38" s="46">
        <v>0</v>
      </c>
      <c r="D38" s="43"/>
      <c r="E38" s="42">
        <f t="shared" si="2"/>
        <v>0</v>
      </c>
      <c r="F38" s="43">
        <f t="shared" si="3"/>
        <v>15000</v>
      </c>
      <c r="H38" s="7" t="s">
        <v>58</v>
      </c>
      <c r="I38" s="7" t="s">
        <v>58</v>
      </c>
      <c r="J38" s="7" t="s">
        <v>58</v>
      </c>
      <c r="K38" s="7" t="s">
        <v>58</v>
      </c>
      <c r="L38" s="3" t="s">
        <v>13</v>
      </c>
      <c r="M38" s="80"/>
      <c r="N38" s="74">
        <f t="shared" si="0"/>
        <v>0</v>
      </c>
      <c r="O38" s="74">
        <f t="shared" si="4"/>
        <v>0</v>
      </c>
      <c r="P38" s="74">
        <f t="shared" si="5"/>
        <v>15000</v>
      </c>
    </row>
    <row r="39" spans="1:16" ht="45" customHeight="1" thickBot="1" x14ac:dyDescent="0.35">
      <c r="A39" s="6" t="s">
        <v>28</v>
      </c>
      <c r="B39" s="38">
        <v>25000</v>
      </c>
      <c r="C39" s="46">
        <v>12000</v>
      </c>
      <c r="D39" s="43"/>
      <c r="E39" s="42">
        <f t="shared" si="2"/>
        <v>12000</v>
      </c>
      <c r="F39" s="43">
        <f t="shared" si="3"/>
        <v>13000</v>
      </c>
      <c r="H39" s="7" t="s">
        <v>58</v>
      </c>
      <c r="I39" s="7" t="s">
        <v>58</v>
      </c>
      <c r="J39" s="7" t="s">
        <v>58</v>
      </c>
      <c r="K39" s="7" t="s">
        <v>58</v>
      </c>
      <c r="L39" s="3">
        <v>12000</v>
      </c>
      <c r="M39" s="80"/>
      <c r="N39" s="74">
        <f t="shared" si="0"/>
        <v>12000</v>
      </c>
      <c r="O39" s="74">
        <f t="shared" si="4"/>
        <v>12000</v>
      </c>
      <c r="P39" s="74">
        <f t="shared" si="5"/>
        <v>13000</v>
      </c>
    </row>
    <row r="40" spans="1:16" ht="55.8" customHeight="1" thickBot="1" x14ac:dyDescent="0.35">
      <c r="A40" s="6" t="s">
        <v>29</v>
      </c>
      <c r="B40" s="38">
        <v>30000</v>
      </c>
      <c r="C40" s="46">
        <v>10000</v>
      </c>
      <c r="D40" s="43"/>
      <c r="E40" s="42">
        <f t="shared" si="2"/>
        <v>10000</v>
      </c>
      <c r="F40" s="43">
        <f t="shared" si="3"/>
        <v>20000</v>
      </c>
      <c r="H40" s="7" t="s">
        <v>58</v>
      </c>
      <c r="I40" s="7" t="s">
        <v>58</v>
      </c>
      <c r="J40" s="7" t="s">
        <v>58</v>
      </c>
      <c r="K40" s="7" t="s">
        <v>58</v>
      </c>
      <c r="L40" s="3">
        <v>10000</v>
      </c>
      <c r="M40" s="80"/>
      <c r="N40" s="74">
        <f t="shared" si="0"/>
        <v>10000</v>
      </c>
      <c r="O40" s="74">
        <f t="shared" si="4"/>
        <v>10000</v>
      </c>
      <c r="P40" s="74">
        <f t="shared" si="5"/>
        <v>20000</v>
      </c>
    </row>
    <row r="41" spans="1:16" ht="42.6" customHeight="1" thickBot="1" x14ac:dyDescent="0.35">
      <c r="A41" s="16" t="s">
        <v>30</v>
      </c>
      <c r="B41" s="38">
        <v>2100</v>
      </c>
      <c r="C41" s="46">
        <v>0</v>
      </c>
      <c r="D41" s="43"/>
      <c r="E41" s="42">
        <f t="shared" si="2"/>
        <v>0</v>
      </c>
      <c r="F41" s="43">
        <f t="shared" si="3"/>
        <v>2100</v>
      </c>
      <c r="H41" s="7" t="s">
        <v>58</v>
      </c>
      <c r="I41" s="7" t="s">
        <v>58</v>
      </c>
      <c r="J41" s="7" t="s">
        <v>58</v>
      </c>
      <c r="K41" s="7" t="s">
        <v>58</v>
      </c>
      <c r="L41" s="3" t="s">
        <v>13</v>
      </c>
      <c r="M41" s="80"/>
      <c r="N41" s="74">
        <f t="shared" si="0"/>
        <v>0</v>
      </c>
      <c r="O41" s="74">
        <f t="shared" si="4"/>
        <v>0</v>
      </c>
      <c r="P41" s="74">
        <f t="shared" si="5"/>
        <v>2100</v>
      </c>
    </row>
    <row r="42" spans="1:16" ht="46.2" customHeight="1" thickBot="1" x14ac:dyDescent="0.35">
      <c r="A42" s="6" t="s">
        <v>31</v>
      </c>
      <c r="B42" s="38">
        <v>12000</v>
      </c>
      <c r="C42" s="46">
        <v>0</v>
      </c>
      <c r="D42" s="43"/>
      <c r="E42" s="42">
        <f t="shared" si="2"/>
        <v>0</v>
      </c>
      <c r="F42" s="43">
        <f t="shared" si="3"/>
        <v>12000</v>
      </c>
      <c r="H42" s="7" t="s">
        <v>58</v>
      </c>
      <c r="I42" s="7" t="s">
        <v>58</v>
      </c>
      <c r="J42" s="7" t="s">
        <v>58</v>
      </c>
      <c r="K42" s="7" t="s">
        <v>58</v>
      </c>
      <c r="L42" s="3" t="s">
        <v>13</v>
      </c>
      <c r="M42" s="80"/>
      <c r="N42" s="74">
        <f t="shared" si="0"/>
        <v>0</v>
      </c>
      <c r="O42" s="74">
        <f t="shared" si="4"/>
        <v>0</v>
      </c>
      <c r="P42" s="74">
        <f t="shared" si="5"/>
        <v>12000</v>
      </c>
    </row>
    <row r="43" spans="1:16" ht="51.6" customHeight="1" thickBot="1" x14ac:dyDescent="0.35">
      <c r="A43" s="6" t="s">
        <v>41</v>
      </c>
      <c r="B43" s="38">
        <v>0</v>
      </c>
      <c r="C43" s="46">
        <v>0</v>
      </c>
      <c r="D43" s="43"/>
      <c r="E43" s="42">
        <f t="shared" si="2"/>
        <v>0</v>
      </c>
      <c r="F43" s="43">
        <f t="shared" si="3"/>
        <v>0</v>
      </c>
      <c r="H43" s="7" t="s">
        <v>58</v>
      </c>
      <c r="I43" s="7" t="s">
        <v>58</v>
      </c>
      <c r="J43" s="7" t="s">
        <v>58</v>
      </c>
      <c r="K43" s="7" t="s">
        <v>58</v>
      </c>
      <c r="L43" s="3" t="s">
        <v>13</v>
      </c>
      <c r="M43" s="80"/>
      <c r="N43" s="74">
        <f t="shared" si="0"/>
        <v>0</v>
      </c>
      <c r="O43" s="74">
        <f t="shared" si="4"/>
        <v>0</v>
      </c>
      <c r="P43" s="74">
        <f t="shared" si="5"/>
        <v>0</v>
      </c>
    </row>
    <row r="44" spans="1:16" ht="47.4" customHeight="1" thickBot="1" x14ac:dyDescent="0.35">
      <c r="A44" s="6" t="s">
        <v>42</v>
      </c>
      <c r="B44" s="38">
        <f>B42+B43+B41+B40+B39+B38</f>
        <v>84100</v>
      </c>
      <c r="C44" s="46">
        <f>C43+C42+C41+C40+C39+C38</f>
        <v>22000</v>
      </c>
      <c r="D44" s="43"/>
      <c r="E44" s="42">
        <f t="shared" si="2"/>
        <v>22000</v>
      </c>
      <c r="F44" s="43">
        <f t="shared" si="3"/>
        <v>62100</v>
      </c>
      <c r="H44" s="7" t="s">
        <v>58</v>
      </c>
      <c r="I44" s="7" t="s">
        <v>58</v>
      </c>
      <c r="J44" s="7" t="s">
        <v>58</v>
      </c>
      <c r="K44" s="7" t="s">
        <v>58</v>
      </c>
      <c r="L44" s="3">
        <f>L40+L39</f>
        <v>22000</v>
      </c>
      <c r="M44" s="80">
        <v>0</v>
      </c>
      <c r="N44" s="74">
        <f t="shared" si="0"/>
        <v>22000</v>
      </c>
      <c r="O44" s="74">
        <f t="shared" si="4"/>
        <v>22000</v>
      </c>
      <c r="P44" s="74">
        <f t="shared" si="5"/>
        <v>62100</v>
      </c>
    </row>
    <row r="45" spans="1:16" ht="48" customHeight="1" thickBot="1" x14ac:dyDescent="0.35">
      <c r="A45" s="5" t="s">
        <v>32</v>
      </c>
      <c r="B45" s="37">
        <f>B48</f>
        <v>120000</v>
      </c>
      <c r="C45" s="48">
        <f>C48</f>
        <v>60000</v>
      </c>
      <c r="D45" s="42"/>
      <c r="E45" s="42">
        <f t="shared" si="2"/>
        <v>60000</v>
      </c>
      <c r="F45" s="42">
        <f t="shared" si="3"/>
        <v>60000</v>
      </c>
      <c r="H45" s="28">
        <f>H48/'PF Proposta Iniziale 3 Liv'!B48</f>
        <v>6.277762282666112E-3</v>
      </c>
      <c r="I45" s="28">
        <f>I48/'PF Proposta Iniziale 3 Liv'!B48</f>
        <v>4.2150689612186751E-2</v>
      </c>
      <c r="J45" s="28">
        <f>J48/'PF Proposta Iniziale 3 Liv'!B48</f>
        <v>5.3809390994280955E-3</v>
      </c>
      <c r="K45" s="28" t="s">
        <v>12</v>
      </c>
      <c r="L45" s="28" t="s">
        <v>12</v>
      </c>
      <c r="M45" s="79">
        <f>M48</f>
        <v>600</v>
      </c>
      <c r="N45" s="75">
        <f t="shared" si="0"/>
        <v>59400</v>
      </c>
      <c r="O45" s="76">
        <f t="shared" si="4"/>
        <v>59400</v>
      </c>
      <c r="P45" s="76">
        <f t="shared" si="5"/>
        <v>60600</v>
      </c>
    </row>
    <row r="46" spans="1:16" ht="31.8" thickBot="1" x14ac:dyDescent="0.35">
      <c r="A46" s="6" t="s">
        <v>33</v>
      </c>
      <c r="B46" s="38">
        <v>60000</v>
      </c>
      <c r="C46" s="46">
        <v>20000</v>
      </c>
      <c r="D46" s="43"/>
      <c r="E46" s="42">
        <f t="shared" si="2"/>
        <v>20000</v>
      </c>
      <c r="F46" s="43">
        <f t="shared" si="3"/>
        <v>40000</v>
      </c>
      <c r="H46" s="3">
        <v>7000</v>
      </c>
      <c r="I46" s="3">
        <v>7000</v>
      </c>
      <c r="J46" s="3">
        <v>6000</v>
      </c>
      <c r="K46" s="3" t="s">
        <v>13</v>
      </c>
      <c r="L46" s="3" t="s">
        <v>13</v>
      </c>
      <c r="M46" s="80"/>
      <c r="N46" s="74">
        <f t="shared" si="0"/>
        <v>20000</v>
      </c>
      <c r="O46" s="74">
        <f t="shared" si="4"/>
        <v>20000</v>
      </c>
      <c r="P46" s="74">
        <f t="shared" si="5"/>
        <v>40000</v>
      </c>
    </row>
    <row r="47" spans="1:16" ht="31.8" thickBot="1" x14ac:dyDescent="0.35">
      <c r="A47" s="6" t="s">
        <v>34</v>
      </c>
      <c r="B47" s="38">
        <v>60000</v>
      </c>
      <c r="C47" s="46">
        <v>40000</v>
      </c>
      <c r="D47" s="43"/>
      <c r="E47" s="42">
        <f t="shared" si="2"/>
        <v>40000</v>
      </c>
      <c r="F47" s="43">
        <f t="shared" si="3"/>
        <v>20000</v>
      </c>
      <c r="H47" s="3" t="s">
        <v>13</v>
      </c>
      <c r="I47" s="3">
        <v>40000</v>
      </c>
      <c r="J47" s="3" t="s">
        <v>13</v>
      </c>
      <c r="K47" s="3" t="s">
        <v>13</v>
      </c>
      <c r="L47" s="3" t="s">
        <v>13</v>
      </c>
      <c r="M47" s="80">
        <v>600</v>
      </c>
      <c r="N47" s="74">
        <f t="shared" si="0"/>
        <v>39400</v>
      </c>
      <c r="O47" s="74">
        <f t="shared" si="4"/>
        <v>39400</v>
      </c>
      <c r="P47" s="74">
        <f t="shared" si="5"/>
        <v>20600</v>
      </c>
    </row>
    <row r="48" spans="1:16" ht="70.95" customHeight="1" thickBot="1" x14ac:dyDescent="0.35">
      <c r="A48" s="6" t="s">
        <v>5</v>
      </c>
      <c r="B48" s="38">
        <f>B47+B46</f>
        <v>120000</v>
      </c>
      <c r="C48" s="46">
        <f>C46+C47</f>
        <v>60000</v>
      </c>
      <c r="D48" s="43"/>
      <c r="E48" s="42">
        <f t="shared" si="2"/>
        <v>60000</v>
      </c>
      <c r="F48" s="43">
        <f t="shared" si="3"/>
        <v>60000</v>
      </c>
      <c r="H48" s="3">
        <f>H46</f>
        <v>7000</v>
      </c>
      <c r="I48" s="3">
        <f>I47+I46</f>
        <v>47000</v>
      </c>
      <c r="J48" s="3">
        <f>J46</f>
        <v>6000</v>
      </c>
      <c r="K48" s="3" t="s">
        <v>13</v>
      </c>
      <c r="L48" s="3" t="s">
        <v>13</v>
      </c>
      <c r="M48" s="80">
        <f>M47</f>
        <v>600</v>
      </c>
      <c r="N48" s="74">
        <f t="shared" si="0"/>
        <v>59400</v>
      </c>
      <c r="O48" s="74">
        <f t="shared" si="4"/>
        <v>59400</v>
      </c>
      <c r="P48" s="74">
        <f t="shared" si="5"/>
        <v>60600</v>
      </c>
    </row>
    <row r="49" spans="1:16" ht="30.75" customHeight="1" thickBot="1" x14ac:dyDescent="0.35">
      <c r="A49" s="8" t="s">
        <v>21</v>
      </c>
      <c r="B49" s="37">
        <f>B45+B37+B32+B22+B12</f>
        <v>1042100</v>
      </c>
      <c r="C49" s="48">
        <f>C45+C37+C32+C22+C12</f>
        <v>403000</v>
      </c>
      <c r="D49" s="42"/>
      <c r="E49" s="42">
        <f t="shared" si="2"/>
        <v>403000</v>
      </c>
      <c r="F49" s="42">
        <f>F45+F37+F32+F22+F12</f>
        <v>639100</v>
      </c>
      <c r="H49" s="27">
        <f>H48+H36+H31+H21</f>
        <v>138000</v>
      </c>
      <c r="I49" s="27">
        <f>I48+I36+I31+I21</f>
        <v>124000</v>
      </c>
      <c r="J49" s="27">
        <f>J48+J36+J31+J21</f>
        <v>109000</v>
      </c>
      <c r="K49" s="27" t="s">
        <v>13</v>
      </c>
      <c r="L49" s="27">
        <f>L44+L21</f>
        <v>32000</v>
      </c>
      <c r="M49" s="78">
        <f>M45+M37+M32+M22+M12</f>
        <v>5400</v>
      </c>
      <c r="N49" s="76">
        <f>N45+N37+N32+N22+N12</f>
        <v>397600</v>
      </c>
      <c r="O49" s="76">
        <f t="shared" si="4"/>
        <v>397600</v>
      </c>
      <c r="P49" s="76">
        <f t="shared" si="5"/>
        <v>644500</v>
      </c>
    </row>
    <row r="50" spans="1:16" ht="55.2" customHeight="1" thickBot="1" x14ac:dyDescent="0.35">
      <c r="A50" s="5" t="s">
        <v>35</v>
      </c>
      <c r="B50" s="37">
        <v>72947</v>
      </c>
      <c r="C50" s="46">
        <f>C49*0.07</f>
        <v>28210.000000000004</v>
      </c>
      <c r="D50" s="43"/>
      <c r="E50" s="42">
        <f t="shared" si="2"/>
        <v>28210.000000000004</v>
      </c>
      <c r="F50" s="43">
        <f>B50-C50</f>
        <v>44737</v>
      </c>
      <c r="H50" s="7" t="s">
        <v>58</v>
      </c>
      <c r="I50" s="7" t="s">
        <v>58</v>
      </c>
      <c r="J50" s="7" t="s">
        <v>58</v>
      </c>
      <c r="K50" s="7" t="s">
        <v>58</v>
      </c>
      <c r="L50" s="25">
        <f>C50</f>
        <v>28210.000000000004</v>
      </c>
      <c r="M50" s="73"/>
      <c r="N50" s="74">
        <f>N49*0.07</f>
        <v>27832.000000000004</v>
      </c>
      <c r="O50" s="74">
        <f t="shared" si="4"/>
        <v>27832.000000000004</v>
      </c>
      <c r="P50" s="74">
        <f t="shared" si="5"/>
        <v>45115</v>
      </c>
    </row>
    <row r="51" spans="1:16" ht="31.2" customHeight="1" thickBot="1" x14ac:dyDescent="0.35">
      <c r="A51" s="2" t="s">
        <v>6</v>
      </c>
      <c r="B51" s="37">
        <f>B50+B49</f>
        <v>1115047</v>
      </c>
      <c r="C51" s="48">
        <f>C49+C50</f>
        <v>431210</v>
      </c>
      <c r="D51" s="42"/>
      <c r="E51" s="42">
        <f t="shared" si="2"/>
        <v>431210</v>
      </c>
      <c r="F51" s="72">
        <f>F50+F49</f>
        <v>683837</v>
      </c>
      <c r="H51" s="27">
        <f>H49</f>
        <v>138000</v>
      </c>
      <c r="I51" s="27">
        <f>I49</f>
        <v>124000</v>
      </c>
      <c r="J51" s="27">
        <f>J49</f>
        <v>109000</v>
      </c>
      <c r="K51" s="27" t="s">
        <v>13</v>
      </c>
      <c r="L51" s="26">
        <f>L50+L49</f>
        <v>60210</v>
      </c>
      <c r="M51" s="73"/>
      <c r="N51" s="76">
        <f>N49+N50</f>
        <v>425432</v>
      </c>
      <c r="O51" s="76">
        <f t="shared" si="4"/>
        <v>425432</v>
      </c>
      <c r="P51" s="76">
        <f t="shared" si="5"/>
        <v>689615</v>
      </c>
    </row>
    <row r="52" spans="1:16" ht="52.2" customHeight="1" thickBot="1" x14ac:dyDescent="0.35">
      <c r="F52" s="131" t="s">
        <v>62</v>
      </c>
      <c r="G52" s="132"/>
      <c r="H52" s="31">
        <f>H45+H32+H22+H12</f>
        <v>0.12376159928684621</v>
      </c>
      <c r="I52" s="31">
        <f>I45+I32+I22+I12</f>
        <v>0.11120607472151398</v>
      </c>
      <c r="J52" s="31">
        <f>J45+J32+J22+J12</f>
        <v>9.7753726972943739E-2</v>
      </c>
      <c r="K52" s="32" t="s">
        <v>12</v>
      </c>
      <c r="L52" s="31">
        <f>D50+L37+L12</f>
        <v>2.8698341863616514E-2</v>
      </c>
      <c r="M52" s="31">
        <f>H52+I52+J52+L52</f>
        <v>0.36141974284492046</v>
      </c>
    </row>
    <row r="53" spans="1:16" ht="14.25" customHeight="1" x14ac:dyDescent="0.3">
      <c r="F53" s="133"/>
      <c r="G53" s="134"/>
      <c r="H53" s="61" t="s">
        <v>14</v>
      </c>
      <c r="I53" s="61" t="s">
        <v>15</v>
      </c>
      <c r="J53" s="61" t="s">
        <v>16</v>
      </c>
      <c r="K53" s="61" t="s">
        <v>17</v>
      </c>
      <c r="L53" s="61" t="s">
        <v>18</v>
      </c>
      <c r="M53" s="61" t="s">
        <v>67</v>
      </c>
    </row>
    <row r="54" spans="1:16" ht="36" customHeight="1" thickBot="1" x14ac:dyDescent="0.35">
      <c r="F54" s="135"/>
      <c r="G54" s="136"/>
      <c r="H54" s="62"/>
      <c r="I54" s="62"/>
      <c r="J54" s="62"/>
      <c r="K54" s="62"/>
      <c r="L54" s="62"/>
      <c r="M54" s="62"/>
    </row>
    <row r="55" spans="1:16" ht="43.8" customHeight="1" thickBot="1" x14ac:dyDescent="0.35">
      <c r="F55" s="137" t="s">
        <v>63</v>
      </c>
      <c r="G55" s="138"/>
      <c r="H55" s="33">
        <f>'PF Proposta Iniziale 3 Liv'!C49</f>
        <v>0.33810234008073203</v>
      </c>
      <c r="I55" s="33">
        <f>'PF Proposta Iniziale 3 Liv'!D49</f>
        <v>0.2188248567100759</v>
      </c>
      <c r="J55" s="33">
        <f>'PF Proposta Iniziale 3 Liv'!E49</f>
        <v>0.24842002175693043</v>
      </c>
      <c r="K55" s="34" t="s">
        <v>12</v>
      </c>
      <c r="L55" s="33">
        <f>'PF Proposta Iniziale 3 Liv'!G49</f>
        <v>0.19465278145226167</v>
      </c>
      <c r="M55" s="33">
        <f>'PF Proposta Iniziale 3 Liv'!H49</f>
        <v>1</v>
      </c>
    </row>
    <row r="56" spans="1:16" ht="14.25" customHeight="1" x14ac:dyDescent="0.3">
      <c r="F56" s="139"/>
      <c r="G56" s="140"/>
      <c r="H56" s="63" t="s">
        <v>14</v>
      </c>
      <c r="I56" s="63" t="s">
        <v>15</v>
      </c>
      <c r="J56" s="63" t="s">
        <v>16</v>
      </c>
      <c r="K56" s="63" t="s">
        <v>17</v>
      </c>
      <c r="L56" s="63" t="s">
        <v>18</v>
      </c>
      <c r="M56" s="63" t="s">
        <v>66</v>
      </c>
    </row>
    <row r="57" spans="1:16" ht="33" customHeight="1" thickBot="1" x14ac:dyDescent="0.35">
      <c r="F57" s="141"/>
      <c r="G57" s="142"/>
      <c r="H57" s="64"/>
      <c r="I57" s="64"/>
      <c r="J57" s="64"/>
      <c r="K57" s="64"/>
      <c r="L57" s="64"/>
      <c r="M57" s="64"/>
    </row>
  </sheetData>
  <mergeCells count="25">
    <mergeCell ref="A1:O3"/>
    <mergeCell ref="O10:O11"/>
    <mergeCell ref="H9:L9"/>
    <mergeCell ref="B9:F9"/>
    <mergeCell ref="H4:L8"/>
    <mergeCell ref="M10:M11"/>
    <mergeCell ref="N10:N11"/>
    <mergeCell ref="A4:A8"/>
    <mergeCell ref="A10:A11"/>
    <mergeCell ref="B10:B11"/>
    <mergeCell ref="M4:P8"/>
    <mergeCell ref="M9:N9"/>
    <mergeCell ref="O9:P9"/>
    <mergeCell ref="C10:C11"/>
    <mergeCell ref="J10:J11"/>
    <mergeCell ref="F52:G54"/>
    <mergeCell ref="F55:G57"/>
    <mergeCell ref="E10:E11"/>
    <mergeCell ref="P10:P11"/>
    <mergeCell ref="D10:D11"/>
    <mergeCell ref="F10:F11"/>
    <mergeCell ref="H10:H11"/>
    <mergeCell ref="I10:I11"/>
    <mergeCell ref="K10:K11"/>
    <mergeCell ref="L10:L11"/>
  </mergeCells>
  <pageMargins left="0.70866141732283472" right="0.70866141732283472" top="0.74803149606299213" bottom="0.74803149606299213" header="0.31496062992125984" footer="0.31496062992125984"/>
  <pageSetup paperSize="9" scale="75" fitToHeight="7" orientation="landscape" horizontalDpi="4294967293"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1"/>
  <sheetViews>
    <sheetView workbookViewId="0">
      <selection activeCell="E51" sqref="E51"/>
    </sheetView>
  </sheetViews>
  <sheetFormatPr defaultRowHeight="14.4" x14ac:dyDescent="0.3"/>
  <cols>
    <col min="1" max="1" width="26" customWidth="1"/>
    <col min="2" max="2" width="18.109375" customWidth="1"/>
    <col min="3" max="4" width="14.88671875" customWidth="1"/>
    <col min="5" max="5" width="15.5546875" style="47" customWidth="1"/>
    <col min="6" max="6" width="11.109375" customWidth="1"/>
    <col min="7" max="7" width="11.21875" customWidth="1"/>
    <col min="8" max="8" width="11.109375" customWidth="1"/>
    <col min="9" max="9" width="12" customWidth="1"/>
    <col min="10" max="10" width="11.44140625" customWidth="1"/>
    <col min="11" max="11" width="13" customWidth="1"/>
  </cols>
  <sheetData>
    <row r="1" spans="1:11" s="17" customFormat="1" x14ac:dyDescent="0.3">
      <c r="A1" s="101" t="s">
        <v>54</v>
      </c>
      <c r="B1" s="102"/>
      <c r="C1" s="102"/>
      <c r="D1" s="102"/>
      <c r="E1" s="102"/>
      <c r="F1" s="102"/>
      <c r="G1" s="102"/>
      <c r="H1" s="102"/>
      <c r="I1" s="185"/>
      <c r="J1" s="185"/>
      <c r="K1" s="186"/>
    </row>
    <row r="2" spans="1:11" s="17" customFormat="1" x14ac:dyDescent="0.3">
      <c r="A2" s="104"/>
      <c r="B2" s="105"/>
      <c r="C2" s="105"/>
      <c r="D2" s="105"/>
      <c r="E2" s="105"/>
      <c r="F2" s="105"/>
      <c r="G2" s="105"/>
      <c r="H2" s="105"/>
      <c r="I2" s="187"/>
      <c r="J2" s="187"/>
      <c r="K2" s="188"/>
    </row>
    <row r="3" spans="1:11" s="17" customFormat="1" x14ac:dyDescent="0.3">
      <c r="A3" s="107"/>
      <c r="B3" s="108"/>
      <c r="C3" s="108"/>
      <c r="D3" s="108"/>
      <c r="E3" s="108"/>
      <c r="F3" s="108"/>
      <c r="G3" s="108"/>
      <c r="H3" s="108"/>
      <c r="I3" s="189"/>
      <c r="J3" s="189"/>
      <c r="K3" s="190"/>
    </row>
    <row r="4" spans="1:11" s="4" customFormat="1" ht="22.2" customHeight="1" x14ac:dyDescent="0.3">
      <c r="A4" s="111"/>
      <c r="B4" s="122" t="s">
        <v>22</v>
      </c>
      <c r="C4" s="123"/>
      <c r="D4" s="123"/>
      <c r="E4" s="198"/>
      <c r="F4" s="198"/>
      <c r="G4" s="198"/>
      <c r="H4" s="198"/>
      <c r="I4" s="198"/>
      <c r="J4" s="192" t="s">
        <v>10</v>
      </c>
      <c r="K4" s="193"/>
    </row>
    <row r="5" spans="1:11" s="4" customFormat="1" ht="21.6" customHeight="1" x14ac:dyDescent="0.3">
      <c r="A5" s="112"/>
      <c r="B5" s="122" t="s">
        <v>11</v>
      </c>
      <c r="C5" s="123"/>
      <c r="D5" s="123"/>
      <c r="E5" s="198"/>
      <c r="F5" s="198"/>
      <c r="G5" s="198"/>
      <c r="H5" s="198"/>
      <c r="I5" s="198"/>
      <c r="J5" s="194"/>
      <c r="K5" s="195"/>
    </row>
    <row r="6" spans="1:11" s="4" customFormat="1" ht="30.6" customHeight="1" x14ac:dyDescent="0.3">
      <c r="A6" s="112"/>
      <c r="B6" s="122" t="s">
        <v>7</v>
      </c>
      <c r="C6" s="123"/>
      <c r="D6" s="123"/>
      <c r="E6" s="198"/>
      <c r="F6" s="198"/>
      <c r="G6" s="198"/>
      <c r="H6" s="198"/>
      <c r="I6" s="198"/>
      <c r="J6" s="194"/>
      <c r="K6" s="195"/>
    </row>
    <row r="7" spans="1:11" s="4" customFormat="1" ht="21" customHeight="1" x14ac:dyDescent="0.3">
      <c r="A7" s="112"/>
      <c r="B7" s="122" t="s">
        <v>8</v>
      </c>
      <c r="C7" s="123"/>
      <c r="D7" s="123"/>
      <c r="E7" s="198"/>
      <c r="F7" s="198"/>
      <c r="G7" s="198"/>
      <c r="H7" s="198"/>
      <c r="I7" s="198"/>
      <c r="J7" s="194"/>
      <c r="K7" s="195"/>
    </row>
    <row r="8" spans="1:11" s="4" customFormat="1" ht="21" customHeight="1" thickBot="1" x14ac:dyDescent="0.35">
      <c r="A8" s="113"/>
      <c r="B8" s="125" t="s">
        <v>9</v>
      </c>
      <c r="C8" s="126"/>
      <c r="D8" s="126"/>
      <c r="E8" s="201"/>
      <c r="F8" s="201"/>
      <c r="G8" s="201"/>
      <c r="H8" s="201"/>
      <c r="I8" s="201"/>
      <c r="J8" s="196"/>
      <c r="K8" s="197"/>
    </row>
    <row r="9" spans="1:11" ht="31.5" customHeight="1" x14ac:dyDescent="0.3">
      <c r="A9" s="167"/>
      <c r="B9" s="109" t="s">
        <v>23</v>
      </c>
      <c r="C9" s="109" t="s">
        <v>19</v>
      </c>
      <c r="D9" s="109" t="s">
        <v>20</v>
      </c>
      <c r="E9" s="199" t="s">
        <v>75</v>
      </c>
      <c r="F9" s="183" t="s">
        <v>14</v>
      </c>
      <c r="G9" s="183" t="s">
        <v>15</v>
      </c>
      <c r="H9" s="183" t="s">
        <v>16</v>
      </c>
      <c r="I9" s="183" t="s">
        <v>17</v>
      </c>
      <c r="J9" s="191" t="s">
        <v>18</v>
      </c>
      <c r="K9" s="191" t="s">
        <v>68</v>
      </c>
    </row>
    <row r="10" spans="1:11" ht="57.6" customHeight="1" thickBot="1" x14ac:dyDescent="0.35">
      <c r="A10" s="168"/>
      <c r="B10" s="110"/>
      <c r="C10" s="110"/>
      <c r="D10" s="110"/>
      <c r="E10" s="200"/>
      <c r="F10" s="184"/>
      <c r="G10" s="184"/>
      <c r="H10" s="184"/>
      <c r="I10" s="184"/>
      <c r="J10" s="184"/>
      <c r="K10" s="184"/>
    </row>
    <row r="11" spans="1:11" ht="36" customHeight="1" thickBot="1" x14ac:dyDescent="0.35">
      <c r="A11" s="2" t="s">
        <v>2</v>
      </c>
      <c r="B11" s="28">
        <f>B15/B44</f>
        <v>8.5198202407611515E-2</v>
      </c>
      <c r="C11" s="28">
        <f>C15/B44</f>
        <v>3.5872927329520639E-2</v>
      </c>
      <c r="D11" s="28">
        <f>D15/B44</f>
        <v>4.9325275078090876E-2</v>
      </c>
      <c r="E11" s="56">
        <f>E15/B44</f>
        <v>6.3674446009899133E-2</v>
      </c>
      <c r="F11" s="28">
        <f>F15/B44</f>
        <v>3.8563396879234685E-2</v>
      </c>
      <c r="G11" s="28">
        <f>G15/B44</f>
        <v>1.7936463664760319E-2</v>
      </c>
      <c r="H11" s="28">
        <f>H15/B44</f>
        <v>0</v>
      </c>
      <c r="I11" s="28">
        <v>0</v>
      </c>
      <c r="J11" s="28">
        <f>J15/B44</f>
        <v>7.1745854659041276E-3</v>
      </c>
      <c r="K11" s="28">
        <f>J11+I11+H11+G11+F11+C11</f>
        <v>9.9547373339419765E-2</v>
      </c>
    </row>
    <row r="12" spans="1:11" ht="83.25" customHeight="1" thickBot="1" x14ac:dyDescent="0.35">
      <c r="A12" s="16" t="s">
        <v>51</v>
      </c>
      <c r="B12" s="25">
        <v>20000</v>
      </c>
      <c r="C12" s="25">
        <v>10000</v>
      </c>
      <c r="D12" s="25">
        <f>B12-C12</f>
        <v>10000</v>
      </c>
      <c r="E12" s="57">
        <v>8000</v>
      </c>
      <c r="F12" s="46">
        <v>0</v>
      </c>
      <c r="G12" s="10">
        <v>0</v>
      </c>
      <c r="H12" s="10">
        <v>0</v>
      </c>
      <c r="I12" s="10">
        <v>0</v>
      </c>
      <c r="J12" s="10">
        <v>8000</v>
      </c>
      <c r="K12" s="51"/>
    </row>
    <row r="13" spans="1:11" ht="50.25" customHeight="1" thickBot="1" x14ac:dyDescent="0.35">
      <c r="A13" s="16" t="s">
        <v>48</v>
      </c>
      <c r="B13" s="25">
        <v>30000</v>
      </c>
      <c r="C13" s="25">
        <v>15000</v>
      </c>
      <c r="D13" s="25">
        <f t="shared" ref="D13:D35" si="0">B13-C13</f>
        <v>15000</v>
      </c>
      <c r="E13" s="57">
        <v>15000</v>
      </c>
      <c r="F13" s="10">
        <v>15000</v>
      </c>
      <c r="G13" s="10">
        <v>0</v>
      </c>
      <c r="H13" s="10">
        <v>0</v>
      </c>
      <c r="I13" s="10">
        <v>0</v>
      </c>
      <c r="J13" s="10">
        <v>0</v>
      </c>
      <c r="K13" s="51"/>
    </row>
    <row r="14" spans="1:11" ht="48.75" customHeight="1" thickBot="1" x14ac:dyDescent="0.35">
      <c r="A14" s="16" t="s">
        <v>49</v>
      </c>
      <c r="B14" s="25">
        <v>45000</v>
      </c>
      <c r="C14" s="25">
        <v>15000</v>
      </c>
      <c r="D14" s="25">
        <f t="shared" si="0"/>
        <v>30000</v>
      </c>
      <c r="E14" s="57">
        <v>48000</v>
      </c>
      <c r="F14" s="10">
        <v>28000</v>
      </c>
      <c r="G14" s="10">
        <v>20000</v>
      </c>
      <c r="H14" s="10">
        <v>0</v>
      </c>
      <c r="I14" s="10">
        <v>0</v>
      </c>
      <c r="J14" s="10">
        <v>0</v>
      </c>
      <c r="K14" s="51"/>
    </row>
    <row r="15" spans="1:11" ht="48.75" customHeight="1" thickBot="1" x14ac:dyDescent="0.35">
      <c r="A15" s="36" t="s">
        <v>3</v>
      </c>
      <c r="B15" s="25">
        <f>B14+B13+B12</f>
        <v>95000</v>
      </c>
      <c r="C15" s="25">
        <f t="shared" ref="C15" si="1">C14+C13+C12</f>
        <v>40000</v>
      </c>
      <c r="D15" s="25">
        <f t="shared" si="0"/>
        <v>55000</v>
      </c>
      <c r="E15" s="57">
        <f>E12+E13+E14</f>
        <v>71000</v>
      </c>
      <c r="F15" s="10">
        <f t="shared" ref="F15:J15" si="2">F12+F13+F14</f>
        <v>43000</v>
      </c>
      <c r="G15" s="10">
        <f t="shared" si="2"/>
        <v>20000</v>
      </c>
      <c r="H15" s="10">
        <f t="shared" si="2"/>
        <v>0</v>
      </c>
      <c r="I15" s="10">
        <f t="shared" si="2"/>
        <v>0</v>
      </c>
      <c r="J15" s="10">
        <f t="shared" si="2"/>
        <v>8000</v>
      </c>
      <c r="K15" s="51"/>
    </row>
    <row r="16" spans="1:11" ht="68.25" customHeight="1" thickBot="1" x14ac:dyDescent="0.35">
      <c r="A16" s="5" t="s">
        <v>39</v>
      </c>
      <c r="B16" s="28">
        <f>B24/B44</f>
        <v>0.53630026357633354</v>
      </c>
      <c r="C16" s="28">
        <f>C24/B44</f>
        <v>0.20716615532798169</v>
      </c>
      <c r="D16" s="28">
        <f>D24/B44</f>
        <v>0.32913410824835188</v>
      </c>
      <c r="E16" s="56">
        <f>E24/B44</f>
        <v>0.32644363869863779</v>
      </c>
      <c r="F16" s="28">
        <f>F24/B44</f>
        <v>0.1632218193493189</v>
      </c>
      <c r="G16" s="28">
        <f>G24/B44</f>
        <v>0.10492831243884787</v>
      </c>
      <c r="H16" s="28">
        <f>H24/B44</f>
        <v>5.8293506910471041E-2</v>
      </c>
      <c r="I16" s="28">
        <v>0</v>
      </c>
      <c r="J16" s="28">
        <v>0</v>
      </c>
      <c r="K16" s="28">
        <f>J16+I16+H16+G16+F16+C16</f>
        <v>0.53360979402661946</v>
      </c>
    </row>
    <row r="17" spans="1:11" ht="79.5" customHeight="1" thickBot="1" x14ac:dyDescent="0.35">
      <c r="A17" s="6" t="s">
        <v>37</v>
      </c>
      <c r="B17" s="25">
        <v>36000</v>
      </c>
      <c r="C17" s="25">
        <v>12000</v>
      </c>
      <c r="D17" s="25">
        <f t="shared" si="0"/>
        <v>24000</v>
      </c>
      <c r="E17" s="57">
        <v>24000</v>
      </c>
      <c r="F17" s="10">
        <v>12000</v>
      </c>
      <c r="G17" s="10">
        <v>12000</v>
      </c>
      <c r="H17" s="10">
        <v>0</v>
      </c>
      <c r="I17" s="10">
        <v>0</v>
      </c>
      <c r="J17" s="10">
        <v>0</v>
      </c>
      <c r="K17" s="51"/>
    </row>
    <row r="18" spans="1:11" ht="47.25" customHeight="1" thickBot="1" x14ac:dyDescent="0.35">
      <c r="A18" s="6" t="s">
        <v>24</v>
      </c>
      <c r="B18" s="25">
        <v>145000</v>
      </c>
      <c r="C18" s="25">
        <v>45000</v>
      </c>
      <c r="D18" s="25">
        <f t="shared" si="0"/>
        <v>100000</v>
      </c>
      <c r="E18" s="57">
        <v>60000</v>
      </c>
      <c r="F18" s="10">
        <v>60000</v>
      </c>
      <c r="G18" s="10">
        <v>0</v>
      </c>
      <c r="H18" s="10">
        <v>0</v>
      </c>
      <c r="I18" s="10">
        <v>0</v>
      </c>
      <c r="J18" s="10">
        <v>0</v>
      </c>
      <c r="K18" s="51"/>
    </row>
    <row r="19" spans="1:11" ht="31.8" thickBot="1" x14ac:dyDescent="0.35">
      <c r="A19" s="6" t="s">
        <v>36</v>
      </c>
      <c r="B19" s="25">
        <v>250000</v>
      </c>
      <c r="C19" s="25">
        <v>100000</v>
      </c>
      <c r="D19" s="25">
        <f t="shared" si="0"/>
        <v>150000</v>
      </c>
      <c r="E19" s="57">
        <v>90000</v>
      </c>
      <c r="F19" s="10">
        <v>50000</v>
      </c>
      <c r="G19" s="10">
        <v>40000</v>
      </c>
      <c r="H19" s="10">
        <v>0</v>
      </c>
      <c r="I19" s="10">
        <v>0</v>
      </c>
      <c r="J19" s="10">
        <v>0</v>
      </c>
      <c r="K19" s="51"/>
    </row>
    <row r="20" spans="1:11" ht="67.5" customHeight="1" thickBot="1" x14ac:dyDescent="0.35">
      <c r="A20" s="16" t="s">
        <v>50</v>
      </c>
      <c r="B20" s="25">
        <v>25000</v>
      </c>
      <c r="C20" s="25">
        <v>12000</v>
      </c>
      <c r="D20" s="25">
        <f t="shared" si="0"/>
        <v>13000</v>
      </c>
      <c r="E20" s="57">
        <v>15000</v>
      </c>
      <c r="F20" s="10">
        <v>5000</v>
      </c>
      <c r="G20" s="10">
        <v>5000</v>
      </c>
      <c r="H20" s="10">
        <v>5000</v>
      </c>
      <c r="I20" s="10">
        <v>0</v>
      </c>
      <c r="J20" s="10">
        <v>0</v>
      </c>
      <c r="K20" s="51"/>
    </row>
    <row r="21" spans="1:11" ht="63.75" customHeight="1" thickBot="1" x14ac:dyDescent="0.35">
      <c r="A21" s="6" t="s">
        <v>25</v>
      </c>
      <c r="B21" s="25">
        <v>65000</v>
      </c>
      <c r="C21" s="25">
        <v>20000</v>
      </c>
      <c r="D21" s="25">
        <f t="shared" si="0"/>
        <v>45000</v>
      </c>
      <c r="E21" s="57">
        <v>20000</v>
      </c>
      <c r="F21" s="10">
        <v>0</v>
      </c>
      <c r="G21" s="10">
        <v>20000</v>
      </c>
      <c r="H21" s="10">
        <v>0</v>
      </c>
      <c r="I21" s="10">
        <v>0</v>
      </c>
      <c r="J21" s="10">
        <v>0</v>
      </c>
      <c r="K21" s="51"/>
    </row>
    <row r="22" spans="1:11" ht="80.25" customHeight="1" thickBot="1" x14ac:dyDescent="0.35">
      <c r="A22" s="6" t="s">
        <v>26</v>
      </c>
      <c r="B22" s="25">
        <v>35000</v>
      </c>
      <c r="C22" s="25">
        <v>30000</v>
      </c>
      <c r="D22" s="25">
        <f t="shared" si="0"/>
        <v>5000</v>
      </c>
      <c r="E22" s="57">
        <v>140000</v>
      </c>
      <c r="F22" s="10">
        <v>40000</v>
      </c>
      <c r="G22" s="10">
        <v>40000</v>
      </c>
      <c r="H22" s="10">
        <v>60000</v>
      </c>
      <c r="I22" s="10">
        <v>0</v>
      </c>
      <c r="J22" s="10">
        <v>0</v>
      </c>
      <c r="K22" s="51"/>
    </row>
    <row r="23" spans="1:11" ht="76.5" customHeight="1" thickBot="1" x14ac:dyDescent="0.35">
      <c r="A23" s="6" t="s">
        <v>40</v>
      </c>
      <c r="B23" s="25">
        <v>42000</v>
      </c>
      <c r="C23" s="25">
        <v>12000</v>
      </c>
      <c r="D23" s="25">
        <f t="shared" si="0"/>
        <v>30000</v>
      </c>
      <c r="E23" s="57">
        <v>15000</v>
      </c>
      <c r="F23" s="10">
        <v>15000</v>
      </c>
      <c r="G23" s="10">
        <v>0</v>
      </c>
      <c r="H23" s="10">
        <v>0</v>
      </c>
      <c r="I23" s="10">
        <v>0</v>
      </c>
      <c r="J23" s="10">
        <v>0</v>
      </c>
      <c r="K23" s="51"/>
    </row>
    <row r="24" spans="1:11" ht="75" customHeight="1" thickBot="1" x14ac:dyDescent="0.35">
      <c r="A24" s="6" t="s">
        <v>4</v>
      </c>
      <c r="B24" s="25">
        <f>B23+B22+B21+B20+B19+B18+B17</f>
        <v>598000</v>
      </c>
      <c r="C24" s="25">
        <f t="shared" ref="C24" si="3">C23+C22+C21+C20+C19+C18+C17</f>
        <v>231000</v>
      </c>
      <c r="D24" s="25">
        <f t="shared" si="0"/>
        <v>367000</v>
      </c>
      <c r="E24" s="57">
        <f>E23+E22+E21+E20+E19+E18+E17</f>
        <v>364000</v>
      </c>
      <c r="F24" s="46">
        <f t="shared" ref="F24:J24" si="4">F23+F22+F21+F20+F19+F18+F17</f>
        <v>182000</v>
      </c>
      <c r="G24" s="46">
        <f t="shared" si="4"/>
        <v>117000</v>
      </c>
      <c r="H24" s="46">
        <f t="shared" si="4"/>
        <v>65000</v>
      </c>
      <c r="I24" s="46">
        <f t="shared" si="4"/>
        <v>0</v>
      </c>
      <c r="J24" s="46">
        <f t="shared" si="4"/>
        <v>0</v>
      </c>
      <c r="K24" s="51"/>
    </row>
    <row r="25" spans="1:11" ht="59.25" customHeight="1" thickBot="1" x14ac:dyDescent="0.35">
      <c r="A25" s="5" t="s">
        <v>43</v>
      </c>
      <c r="B25" s="28">
        <f>B29/B44</f>
        <v>0.13003936156951232</v>
      </c>
      <c r="C25" s="28">
        <f>C29/B44</f>
        <v>4.4841159161900797E-2</v>
      </c>
      <c r="D25" s="28">
        <f>D29/B44</f>
        <v>8.5198202407611515E-2</v>
      </c>
      <c r="E25" s="56">
        <f>E29/B44</f>
        <v>7.1745854659041278E-2</v>
      </c>
      <c r="F25" s="28">
        <f>F29/B44</f>
        <v>4.4841159161900797E-2</v>
      </c>
      <c r="G25" s="28">
        <f>G29/B44</f>
        <v>2.2420579580950398E-2</v>
      </c>
      <c r="H25" s="28">
        <f>H29/B44</f>
        <v>4.4841159161900799E-3</v>
      </c>
      <c r="I25" s="28">
        <v>0</v>
      </c>
      <c r="J25" s="28">
        <v>0</v>
      </c>
      <c r="K25" s="28">
        <f>J25+I25+H25+G25+F25+C25</f>
        <v>0.11658701382094208</v>
      </c>
    </row>
    <row r="26" spans="1:11" ht="52.2" customHeight="1" thickBot="1" x14ac:dyDescent="0.35">
      <c r="A26" s="6" t="s">
        <v>47</v>
      </c>
      <c r="B26" s="25">
        <v>0</v>
      </c>
      <c r="C26" s="25">
        <v>0</v>
      </c>
      <c r="D26" s="25">
        <f t="shared" si="0"/>
        <v>0</v>
      </c>
      <c r="E26" s="57">
        <v>0</v>
      </c>
      <c r="F26" s="9">
        <v>0</v>
      </c>
      <c r="G26" s="9">
        <v>0</v>
      </c>
      <c r="H26" s="9">
        <v>0</v>
      </c>
      <c r="I26" s="9">
        <v>0</v>
      </c>
      <c r="J26" s="9">
        <v>0</v>
      </c>
      <c r="K26" s="52"/>
    </row>
    <row r="27" spans="1:11" ht="72.75" customHeight="1" thickBot="1" x14ac:dyDescent="0.35">
      <c r="A27" s="6" t="s">
        <v>45</v>
      </c>
      <c r="B27" s="25">
        <v>60000</v>
      </c>
      <c r="C27" s="25">
        <v>20000</v>
      </c>
      <c r="D27" s="25">
        <f t="shared" si="0"/>
        <v>40000</v>
      </c>
      <c r="E27" s="57">
        <v>35000</v>
      </c>
      <c r="F27" s="10">
        <v>15000</v>
      </c>
      <c r="G27" s="10">
        <v>15000</v>
      </c>
      <c r="H27" s="10">
        <v>5000</v>
      </c>
      <c r="I27" s="10">
        <v>0</v>
      </c>
      <c r="J27" s="10">
        <v>0</v>
      </c>
      <c r="K27" s="51"/>
    </row>
    <row r="28" spans="1:11" ht="57.75" customHeight="1" thickBot="1" x14ac:dyDescent="0.35">
      <c r="A28" s="6" t="s">
        <v>46</v>
      </c>
      <c r="B28" s="25">
        <v>85000</v>
      </c>
      <c r="C28" s="25">
        <v>30000</v>
      </c>
      <c r="D28" s="25">
        <f t="shared" si="0"/>
        <v>55000</v>
      </c>
      <c r="E28" s="57">
        <v>45000</v>
      </c>
      <c r="F28" s="10">
        <v>35000</v>
      </c>
      <c r="G28" s="10">
        <v>10000</v>
      </c>
      <c r="H28" s="10">
        <v>0</v>
      </c>
      <c r="I28" s="10">
        <v>0</v>
      </c>
      <c r="J28" s="10">
        <v>0</v>
      </c>
      <c r="K28" s="51"/>
    </row>
    <row r="29" spans="1:11" ht="108" customHeight="1" thickBot="1" x14ac:dyDescent="0.35">
      <c r="A29" s="6" t="s">
        <v>44</v>
      </c>
      <c r="B29" s="25">
        <f>B28+B27+B26</f>
        <v>145000</v>
      </c>
      <c r="C29" s="25">
        <f t="shared" ref="C29" si="5">C28+C27+C26</f>
        <v>50000</v>
      </c>
      <c r="D29" s="25">
        <f t="shared" si="0"/>
        <v>95000</v>
      </c>
      <c r="E29" s="57">
        <f>E28+E27+E26</f>
        <v>80000</v>
      </c>
      <c r="F29" s="46">
        <f t="shared" ref="F29:J29" si="6">F28+F27+F26</f>
        <v>50000</v>
      </c>
      <c r="G29" s="46">
        <f t="shared" si="6"/>
        <v>25000</v>
      </c>
      <c r="H29" s="46">
        <f t="shared" si="6"/>
        <v>5000</v>
      </c>
      <c r="I29" s="46">
        <f t="shared" si="6"/>
        <v>0</v>
      </c>
      <c r="J29" s="46">
        <f t="shared" si="6"/>
        <v>0</v>
      </c>
      <c r="K29" s="51"/>
    </row>
    <row r="30" spans="1:11" ht="57.75" customHeight="1" thickBot="1" x14ac:dyDescent="0.35">
      <c r="A30" s="5" t="s">
        <v>38</v>
      </c>
      <c r="B30" s="28">
        <f>B37/B44</f>
        <v>7.5422829710317149E-2</v>
      </c>
      <c r="C30" s="28">
        <f>C37/B44</f>
        <v>1.9730110031236352E-2</v>
      </c>
      <c r="D30" s="28">
        <f>D37/B44</f>
        <v>5.5692719679080793E-2</v>
      </c>
      <c r="E30" s="56">
        <f>E37/B44</f>
        <v>5.7486366045556826E-2</v>
      </c>
      <c r="F30" s="30"/>
      <c r="G30" s="30"/>
      <c r="H30" s="30"/>
      <c r="I30" s="30"/>
      <c r="J30" s="28">
        <f>J37/B44</f>
        <v>5.7486366045556826E-2</v>
      </c>
      <c r="K30" s="28">
        <f>J30+C30</f>
        <v>7.7216476076793175E-2</v>
      </c>
    </row>
    <row r="31" spans="1:11" ht="85.5" customHeight="1" thickBot="1" x14ac:dyDescent="0.35">
      <c r="A31" s="6" t="s">
        <v>27</v>
      </c>
      <c r="B31" s="25">
        <v>15000</v>
      </c>
      <c r="C31" s="25">
        <v>0</v>
      </c>
      <c r="D31" s="25">
        <f t="shared" si="0"/>
        <v>15000</v>
      </c>
      <c r="E31" s="57">
        <v>18000</v>
      </c>
      <c r="F31" s="7"/>
      <c r="G31" s="7"/>
      <c r="H31" s="7"/>
      <c r="I31" s="7"/>
      <c r="J31" s="10">
        <v>18000</v>
      </c>
      <c r="K31" s="51"/>
    </row>
    <row r="32" spans="1:11" ht="82.5" customHeight="1" thickBot="1" x14ac:dyDescent="0.35">
      <c r="A32" s="6" t="s">
        <v>28</v>
      </c>
      <c r="B32" s="25">
        <v>25000</v>
      </c>
      <c r="C32" s="25">
        <v>12000</v>
      </c>
      <c r="D32" s="25">
        <f t="shared" si="0"/>
        <v>13000</v>
      </c>
      <c r="E32" s="57">
        <v>12000</v>
      </c>
      <c r="F32" s="7"/>
      <c r="G32" s="7"/>
      <c r="H32" s="7"/>
      <c r="I32" s="7"/>
      <c r="J32" s="10">
        <v>12000</v>
      </c>
      <c r="K32" s="51"/>
    </row>
    <row r="33" spans="1:11" ht="90.75" customHeight="1" thickBot="1" x14ac:dyDescent="0.35">
      <c r="A33" s="6" t="s">
        <v>29</v>
      </c>
      <c r="B33" s="25">
        <v>30000</v>
      </c>
      <c r="C33" s="25">
        <v>10000</v>
      </c>
      <c r="D33" s="25">
        <f t="shared" si="0"/>
        <v>20000</v>
      </c>
      <c r="E33" s="57">
        <v>20000</v>
      </c>
      <c r="F33" s="7"/>
      <c r="G33" s="7"/>
      <c r="H33" s="7"/>
      <c r="I33" s="7"/>
      <c r="J33" s="10">
        <v>20000</v>
      </c>
      <c r="K33" s="51"/>
    </row>
    <row r="34" spans="1:11" ht="64.5" customHeight="1" thickBot="1" x14ac:dyDescent="0.35">
      <c r="A34" s="16" t="s">
        <v>30</v>
      </c>
      <c r="B34" s="25">
        <v>2100</v>
      </c>
      <c r="C34" s="25">
        <v>0</v>
      </c>
      <c r="D34" s="25">
        <f t="shared" si="0"/>
        <v>2100</v>
      </c>
      <c r="E34" s="57">
        <v>2100</v>
      </c>
      <c r="F34" s="7"/>
      <c r="G34" s="7"/>
      <c r="H34" s="7"/>
      <c r="I34" s="7"/>
      <c r="J34" s="10">
        <v>2100</v>
      </c>
      <c r="K34" s="51"/>
    </row>
    <row r="35" spans="1:11" ht="82.5" customHeight="1" thickBot="1" x14ac:dyDescent="0.35">
      <c r="A35" s="6" t="s">
        <v>31</v>
      </c>
      <c r="B35" s="25">
        <v>12000</v>
      </c>
      <c r="C35" s="25">
        <v>0</v>
      </c>
      <c r="D35" s="25">
        <f t="shared" si="0"/>
        <v>12000</v>
      </c>
      <c r="E35" s="57">
        <v>12000</v>
      </c>
      <c r="F35" s="7"/>
      <c r="G35" s="7"/>
      <c r="H35" s="7"/>
      <c r="I35" s="7"/>
      <c r="J35" s="10">
        <v>12000</v>
      </c>
      <c r="K35" s="51"/>
    </row>
    <row r="36" spans="1:11" ht="90.75" customHeight="1" thickBot="1" x14ac:dyDescent="0.35">
      <c r="A36" s="6" t="s">
        <v>41</v>
      </c>
      <c r="B36" s="25">
        <v>0</v>
      </c>
      <c r="C36" s="25">
        <v>0</v>
      </c>
      <c r="D36" s="25">
        <v>0</v>
      </c>
      <c r="E36" s="57">
        <v>0</v>
      </c>
      <c r="F36" s="7"/>
      <c r="G36" s="7"/>
      <c r="H36" s="7"/>
      <c r="I36" s="7"/>
      <c r="J36" s="10">
        <v>0</v>
      </c>
      <c r="K36" s="51"/>
    </row>
    <row r="37" spans="1:11" ht="64.5" customHeight="1" thickBot="1" x14ac:dyDescent="0.35">
      <c r="A37" s="6" t="s">
        <v>42</v>
      </c>
      <c r="B37" s="25">
        <f>B36+B35+B34+B33+B32+B31</f>
        <v>84100</v>
      </c>
      <c r="C37" s="25">
        <f t="shared" ref="C37:D37" si="7">C36+C35+C34+C33+C32+C31</f>
        <v>22000</v>
      </c>
      <c r="D37" s="25">
        <f t="shared" si="7"/>
        <v>62100</v>
      </c>
      <c r="E37" s="57">
        <f>E36+E35+E34+E33+E32+E31</f>
        <v>64100</v>
      </c>
      <c r="F37" s="7"/>
      <c r="G37" s="7"/>
      <c r="H37" s="7"/>
      <c r="I37" s="7"/>
      <c r="J37" s="46">
        <f>J36+J35+J34+J33+J32+J31</f>
        <v>64100</v>
      </c>
      <c r="K37" s="51"/>
    </row>
    <row r="38" spans="1:11" ht="48" customHeight="1" thickBot="1" x14ac:dyDescent="0.35">
      <c r="A38" s="5" t="s">
        <v>32</v>
      </c>
      <c r="B38" s="28">
        <f>B41/B44</f>
        <v>0.10761878198856192</v>
      </c>
      <c r="C38" s="28">
        <f>C41/B44</f>
        <v>5.3809390994280962E-2</v>
      </c>
      <c r="D38" s="28">
        <f>D41/B44</f>
        <v>5.3809390994280962E-2</v>
      </c>
      <c r="E38" s="56">
        <f>E41/B44</f>
        <v>5.3809390994280962E-2</v>
      </c>
      <c r="F38" s="28">
        <f>F41/B44</f>
        <v>8.9682318323801597E-3</v>
      </c>
      <c r="G38" s="28">
        <f>G41/B44</f>
        <v>2.6904695497140481E-2</v>
      </c>
      <c r="H38" s="28">
        <f>H41/B44</f>
        <v>0</v>
      </c>
      <c r="I38" s="28">
        <v>0</v>
      </c>
      <c r="J38" s="28">
        <f>J41/B44</f>
        <v>1.7936463664760319E-2</v>
      </c>
      <c r="K38" s="28">
        <f>J38+I38+H38+G38+F38+C38</f>
        <v>0.10761878198856192</v>
      </c>
    </row>
    <row r="39" spans="1:11" ht="40.950000000000003" customHeight="1" thickBot="1" x14ac:dyDescent="0.35">
      <c r="A39" s="6" t="s">
        <v>33</v>
      </c>
      <c r="B39" s="25">
        <v>60000</v>
      </c>
      <c r="C39" s="25">
        <v>20000</v>
      </c>
      <c r="D39" s="25">
        <f t="shared" ref="D39:D43" si="8">B39-C39</f>
        <v>40000</v>
      </c>
      <c r="E39" s="57">
        <v>40000</v>
      </c>
      <c r="F39" s="10">
        <v>10000</v>
      </c>
      <c r="G39" s="10">
        <v>30000</v>
      </c>
      <c r="H39" s="10">
        <v>0</v>
      </c>
      <c r="I39" s="10">
        <v>0</v>
      </c>
      <c r="J39" s="10">
        <v>0</v>
      </c>
      <c r="K39" s="51"/>
    </row>
    <row r="40" spans="1:11" ht="37.200000000000003" customHeight="1" thickBot="1" x14ac:dyDescent="0.35">
      <c r="A40" s="6" t="s">
        <v>34</v>
      </c>
      <c r="B40" s="25">
        <v>60000</v>
      </c>
      <c r="C40" s="25">
        <v>40000</v>
      </c>
      <c r="D40" s="25">
        <f t="shared" si="8"/>
        <v>20000</v>
      </c>
      <c r="E40" s="57">
        <v>20000</v>
      </c>
      <c r="F40" s="10">
        <v>0</v>
      </c>
      <c r="G40" s="10">
        <v>0</v>
      </c>
      <c r="H40" s="10">
        <v>0</v>
      </c>
      <c r="I40" s="10">
        <v>0</v>
      </c>
      <c r="J40" s="10">
        <v>20000</v>
      </c>
      <c r="K40" s="51"/>
    </row>
    <row r="41" spans="1:11" ht="78.599999999999994" customHeight="1" thickBot="1" x14ac:dyDescent="0.35">
      <c r="A41" s="6" t="s">
        <v>5</v>
      </c>
      <c r="B41" s="25">
        <f>B40+B39</f>
        <v>120000</v>
      </c>
      <c r="C41" s="25">
        <f t="shared" ref="C41" si="9">C40+C39</f>
        <v>60000</v>
      </c>
      <c r="D41" s="25">
        <f t="shared" si="8"/>
        <v>60000</v>
      </c>
      <c r="E41" s="57">
        <f>E39+E40</f>
        <v>60000</v>
      </c>
      <c r="F41" s="46">
        <f t="shared" ref="F41:J41" si="10">F39+F40</f>
        <v>10000</v>
      </c>
      <c r="G41" s="46">
        <f t="shared" si="10"/>
        <v>30000</v>
      </c>
      <c r="H41" s="46">
        <f t="shared" si="10"/>
        <v>0</v>
      </c>
      <c r="I41" s="46">
        <f t="shared" si="10"/>
        <v>0</v>
      </c>
      <c r="J41" s="46">
        <f t="shared" si="10"/>
        <v>20000</v>
      </c>
      <c r="K41" s="51"/>
    </row>
    <row r="42" spans="1:11" ht="30.75" customHeight="1" thickBot="1" x14ac:dyDescent="0.35">
      <c r="A42" s="8" t="s">
        <v>21</v>
      </c>
      <c r="B42" s="26">
        <f>B41+B37+B29+B24+B15</f>
        <v>1042100</v>
      </c>
      <c r="C42" s="26">
        <f t="shared" ref="C42" si="11">C41+C37+C29+C24+C15</f>
        <v>403000</v>
      </c>
      <c r="D42" s="26">
        <f t="shared" si="8"/>
        <v>639100</v>
      </c>
      <c r="E42" s="58">
        <f>E41+E37+E29+E24+E15</f>
        <v>639100</v>
      </c>
      <c r="F42" s="48">
        <f t="shared" ref="F42:J42" si="12">F41+F37+F29+F24+F15</f>
        <v>285000</v>
      </c>
      <c r="G42" s="48">
        <f t="shared" si="12"/>
        <v>192000</v>
      </c>
      <c r="H42" s="48">
        <f t="shared" si="12"/>
        <v>70000</v>
      </c>
      <c r="I42" s="48">
        <f t="shared" si="12"/>
        <v>0</v>
      </c>
      <c r="J42" s="48">
        <f t="shared" si="12"/>
        <v>92100</v>
      </c>
      <c r="K42" s="51"/>
    </row>
    <row r="43" spans="1:11" ht="77.25" customHeight="1" thickBot="1" x14ac:dyDescent="0.35">
      <c r="A43" s="5" t="s">
        <v>35</v>
      </c>
      <c r="B43" s="25">
        <v>72947</v>
      </c>
      <c r="C43" s="25">
        <v>28210</v>
      </c>
      <c r="D43" s="25">
        <f t="shared" si="8"/>
        <v>44737</v>
      </c>
      <c r="E43" s="57">
        <v>44737</v>
      </c>
      <c r="F43" s="7"/>
      <c r="G43" s="7"/>
      <c r="H43" s="7"/>
      <c r="I43" s="54">
        <f>B43/B44</f>
        <v>6.5420560747663545E-2</v>
      </c>
      <c r="J43" s="46">
        <v>44737</v>
      </c>
      <c r="K43" s="21">
        <f>J43/B44</f>
        <v>4.0121178748519122E-2</v>
      </c>
    </row>
    <row r="44" spans="1:11" ht="16.2" thickBot="1" x14ac:dyDescent="0.35">
      <c r="A44" s="2" t="s">
        <v>6</v>
      </c>
      <c r="B44" s="42">
        <f>B43+B42</f>
        <v>1115047</v>
      </c>
      <c r="C44" s="42">
        <f t="shared" ref="C44:D44" si="13">C43+C42</f>
        <v>431210</v>
      </c>
      <c r="D44" s="42">
        <f t="shared" si="13"/>
        <v>683837</v>
      </c>
      <c r="E44" s="58">
        <f>E42+E43</f>
        <v>683837</v>
      </c>
      <c r="F44" s="53">
        <f t="shared" ref="F44:J44" si="14">F42+F43</f>
        <v>285000</v>
      </c>
      <c r="G44" s="53">
        <f t="shared" si="14"/>
        <v>192000</v>
      </c>
      <c r="H44" s="53">
        <f t="shared" si="14"/>
        <v>70000</v>
      </c>
      <c r="I44" s="53">
        <f t="shared" si="14"/>
        <v>6.5420560747663545E-2</v>
      </c>
      <c r="J44" s="53">
        <f t="shared" si="14"/>
        <v>136837</v>
      </c>
      <c r="K44" s="55">
        <f>I43+K38+K30+K25+K16+K11</f>
        <v>0.99999999999999989</v>
      </c>
    </row>
    <row r="45" spans="1:11" ht="56.4" customHeight="1" thickBot="1" x14ac:dyDescent="0.35">
      <c r="A45" s="44"/>
      <c r="B45" s="45"/>
      <c r="C45" s="45"/>
      <c r="D45" s="45"/>
      <c r="E45" s="205" t="s">
        <v>71</v>
      </c>
      <c r="F45" s="33">
        <f>'PF Rap. Intermedio e Finale '!H55</f>
        <v>0.33810234008073203</v>
      </c>
      <c r="G45" s="33">
        <f>'PF Rap. Intermedio e Finale '!I55</f>
        <v>0.2188248567100759</v>
      </c>
      <c r="H45" s="33">
        <f>'PF Rap. Intermedio e Finale '!J55</f>
        <v>0.24842002175693043</v>
      </c>
      <c r="I45" s="34">
        <v>0</v>
      </c>
      <c r="J45" s="33">
        <f>'PF Rap. Intermedio e Finale '!L55</f>
        <v>0.19465278145226167</v>
      </c>
      <c r="K45" s="33">
        <f>'PF Rap. Intermedio e Finale '!M55</f>
        <v>1</v>
      </c>
    </row>
    <row r="46" spans="1:11" ht="53.4" customHeight="1" thickBot="1" x14ac:dyDescent="0.35">
      <c r="A46" s="44"/>
      <c r="B46" s="45"/>
      <c r="C46" s="45"/>
      <c r="D46" s="45"/>
      <c r="E46" s="206"/>
      <c r="F46" s="40" t="s">
        <v>14</v>
      </c>
      <c r="G46" s="40" t="s">
        <v>15</v>
      </c>
      <c r="H46" s="40" t="s">
        <v>16</v>
      </c>
      <c r="I46" s="40" t="s">
        <v>17</v>
      </c>
      <c r="J46" s="40" t="s">
        <v>18</v>
      </c>
      <c r="K46" s="40" t="s">
        <v>64</v>
      </c>
    </row>
    <row r="47" spans="1:11" ht="78.599999999999994" customHeight="1" thickBot="1" x14ac:dyDescent="0.35">
      <c r="A47" s="44"/>
      <c r="B47" s="45"/>
      <c r="C47" s="45"/>
      <c r="D47" s="45"/>
      <c r="E47" s="49" t="s">
        <v>69</v>
      </c>
      <c r="F47" s="28">
        <f>'PF Rap. Intermedio e Finale '!H52</f>
        <v>0.12376159928684621</v>
      </c>
      <c r="G47" s="28">
        <f>'PF Rap. Intermedio e Finale '!I52</f>
        <v>0.11120607472151398</v>
      </c>
      <c r="H47" s="28">
        <f>'PF Rap. Intermedio e Finale '!J52</f>
        <v>9.7753726972943739E-2</v>
      </c>
      <c r="I47" s="41">
        <v>0</v>
      </c>
      <c r="J47" s="28">
        <f>'PF Rap. Intermedio e Finale '!L52</f>
        <v>2.8698341863616514E-2</v>
      </c>
      <c r="K47" s="28">
        <f>'PF Rap. Intermedio e Finale '!M52</f>
        <v>0.36141974284492046</v>
      </c>
    </row>
    <row r="48" spans="1:11" ht="55.2" customHeight="1" thickBot="1" x14ac:dyDescent="0.35">
      <c r="E48" s="202" t="s">
        <v>72</v>
      </c>
      <c r="F48" s="50">
        <f>F47+F38+F25+F16+F11</f>
        <v>0.37935620650968072</v>
      </c>
      <c r="G48" s="50">
        <f t="shared" ref="G48:H48" si="15">G47+G38+G25+G16+G11</f>
        <v>0.28339612590321306</v>
      </c>
      <c r="H48" s="50">
        <f t="shared" si="15"/>
        <v>0.16053134979960487</v>
      </c>
      <c r="I48" s="50">
        <v>0</v>
      </c>
      <c r="J48" s="50">
        <f>J47+J38+J25+J16+J11+K43+J30</f>
        <v>0.15141693578835691</v>
      </c>
      <c r="K48" s="50">
        <f>F48+G48+H48+I48+J48</f>
        <v>0.97470061800085561</v>
      </c>
    </row>
    <row r="49" spans="5:11" x14ac:dyDescent="0.3">
      <c r="E49" s="203"/>
      <c r="F49" s="99" t="s">
        <v>14</v>
      </c>
      <c r="G49" s="99" t="s">
        <v>15</v>
      </c>
      <c r="H49" s="99" t="s">
        <v>16</v>
      </c>
      <c r="I49" s="99" t="s">
        <v>17</v>
      </c>
      <c r="J49" s="99" t="s">
        <v>18</v>
      </c>
      <c r="K49" s="99" t="s">
        <v>64</v>
      </c>
    </row>
    <row r="50" spans="5:11" ht="46.2" customHeight="1" thickBot="1" x14ac:dyDescent="0.35">
      <c r="E50" s="204"/>
      <c r="F50" s="100"/>
      <c r="G50" s="100"/>
      <c r="H50" s="100"/>
      <c r="I50" s="100"/>
      <c r="J50" s="100"/>
      <c r="K50" s="100"/>
    </row>
    <row r="51" spans="5:11" ht="129.6" customHeight="1" thickBot="1" x14ac:dyDescent="0.35">
      <c r="E51" s="60" t="s">
        <v>73</v>
      </c>
      <c r="F51" s="59">
        <f>F48-F45</f>
        <v>4.1253866428948682E-2</v>
      </c>
      <c r="G51" s="59">
        <f t="shared" ref="G51:J51" si="16">G48-G45</f>
        <v>6.457126919313716E-2</v>
      </c>
      <c r="H51" s="59">
        <f t="shared" si="16"/>
        <v>-8.7888671957325554E-2</v>
      </c>
      <c r="I51" s="59">
        <f t="shared" si="16"/>
        <v>0</v>
      </c>
      <c r="J51" s="59">
        <f t="shared" si="16"/>
        <v>-4.3235845663904759E-2</v>
      </c>
      <c r="K51" s="59" t="s">
        <v>70</v>
      </c>
    </row>
  </sheetData>
  <mergeCells count="27">
    <mergeCell ref="I49:I50"/>
    <mergeCell ref="K49:K50"/>
    <mergeCell ref="J9:J10"/>
    <mergeCell ref="F9:F10"/>
    <mergeCell ref="G9:G10"/>
    <mergeCell ref="J49:J50"/>
    <mergeCell ref="E48:E50"/>
    <mergeCell ref="F49:F50"/>
    <mergeCell ref="G49:G50"/>
    <mergeCell ref="H49:H50"/>
    <mergeCell ref="D9:D10"/>
    <mergeCell ref="E45:E46"/>
    <mergeCell ref="A1:K3"/>
    <mergeCell ref="H9:H10"/>
    <mergeCell ref="I9:I10"/>
    <mergeCell ref="K9:K10"/>
    <mergeCell ref="A4:A8"/>
    <mergeCell ref="J4:K8"/>
    <mergeCell ref="B5:I5"/>
    <mergeCell ref="B4:I4"/>
    <mergeCell ref="A9:A10"/>
    <mergeCell ref="E9:E10"/>
    <mergeCell ref="B9:B10"/>
    <mergeCell ref="B8:I8"/>
    <mergeCell ref="B7:I7"/>
    <mergeCell ref="B6:I6"/>
    <mergeCell ref="C9:C10"/>
  </mergeCells>
  <pageMargins left="0.70866141732283472" right="0.70866141732283472" top="0.74803149606299213" bottom="0.74803149606299213" header="0.31496062992125984" footer="0.31496062992125984"/>
  <pageSetup paperSize="9" scale="77" fitToHeight="6"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Linee Guida Piano Finanziario</vt:lpstr>
      <vt:lpstr>PF Proposta Iniziale 3 Liv</vt:lpstr>
      <vt:lpstr>PF Rap. Intermedio e Finale </vt:lpstr>
      <vt:lpstr>PF per modifica max 3 Liv</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Piani finanziari</dc:title>
  <dc:subject>Davide Martina AICS</dc:subject>
  <dc:creator/>
  <cp:lastModifiedBy/>
  <dcterms:created xsi:type="dcterms:W3CDTF">2006-09-16T00:00:00Z</dcterms:created>
  <dcterms:modified xsi:type="dcterms:W3CDTF">2020-06-21T18:06:34Z</dcterms:modified>
</cp:coreProperties>
</file>